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DistSup\Impact Aid &amp; Disparity\FY2019 disparity\Website\"/>
    </mc:Choice>
  </mc:AlternateContent>
  <bookViews>
    <workbookView xWindow="6330" yWindow="210" windowWidth="6225" windowHeight="12225" tabRatio="756"/>
  </bookViews>
  <sheets>
    <sheet name="2019 Disparity " sheetId="1" r:id="rId1"/>
    <sheet name="ATTACHMENT A Adj State Owes " sheetId="3" r:id="rId2"/>
    <sheet name="Attachment B Audited Local Adj." sheetId="2" r:id="rId3"/>
  </sheets>
  <definedNames>
    <definedName name="CB">'2019 Disparity '!#REF!</definedName>
    <definedName name="_xlnm.Print_Area" localSheetId="0">'2019 Disparity '!$A$1:$V$65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'2019 Disparity '!$S$58</definedName>
  </definedNames>
  <calcPr calcId="162913" concurrentCalc="0"/>
</workbook>
</file>

<file path=xl/calcChain.xml><?xml version="1.0" encoding="utf-8"?>
<calcChain xmlns="http://schemas.openxmlformats.org/spreadsheetml/2006/main">
  <c r="B58" i="2" l="1"/>
  <c r="B64" i="1"/>
  <c r="E58" i="1"/>
  <c r="F19" i="1"/>
  <c r="F45" i="1"/>
  <c r="F50" i="1"/>
  <c r="F18" i="1"/>
  <c r="F32" i="1"/>
  <c r="F53" i="1"/>
  <c r="F14" i="1"/>
  <c r="F8" i="1"/>
  <c r="F12" i="1"/>
  <c r="F11" i="1"/>
  <c r="F38" i="1"/>
  <c r="F28" i="1"/>
  <c r="F57" i="1"/>
  <c r="F54" i="1"/>
  <c r="F13" i="1"/>
  <c r="F4" i="1"/>
  <c r="F34" i="1"/>
  <c r="F35" i="1"/>
  <c r="F46" i="1"/>
  <c r="F48" i="1"/>
  <c r="F40" i="1"/>
  <c r="F25" i="1"/>
  <c r="F9" i="1"/>
  <c r="F29" i="1"/>
  <c r="F24" i="1"/>
  <c r="F16" i="1"/>
  <c r="F15" i="1"/>
  <c r="F6" i="1"/>
  <c r="F22" i="1"/>
  <c r="F10" i="1"/>
  <c r="F36" i="1"/>
  <c r="F49" i="1"/>
  <c r="F41" i="1"/>
  <c r="F23" i="1"/>
  <c r="F21" i="1"/>
  <c r="F47" i="1"/>
  <c r="F30" i="1"/>
  <c r="F5" i="1"/>
  <c r="F39" i="1"/>
  <c r="F43" i="1"/>
  <c r="F51" i="1"/>
  <c r="F31" i="1"/>
  <c r="F52" i="1"/>
  <c r="F44" i="1"/>
  <c r="F17" i="1"/>
  <c r="F20" i="1"/>
  <c r="F27" i="1"/>
  <c r="F56" i="1"/>
  <c r="F33" i="1"/>
  <c r="F55" i="1"/>
  <c r="F42" i="1"/>
  <c r="F37" i="1"/>
  <c r="F7" i="1"/>
  <c r="F26" i="1"/>
  <c r="B65" i="1"/>
  <c r="C58" i="3"/>
  <c r="D37" i="3"/>
  <c r="K57" i="1"/>
  <c r="D40" i="3"/>
  <c r="K17" i="1"/>
  <c r="K14" i="1"/>
  <c r="K6" i="1"/>
  <c r="K11" i="1"/>
  <c r="K21" i="1"/>
  <c r="K16" i="1"/>
  <c r="K18" i="1"/>
  <c r="D28" i="3"/>
  <c r="E28" i="3"/>
  <c r="C28" i="2"/>
  <c r="D28" i="2"/>
  <c r="O18" i="1"/>
  <c r="K43" i="1"/>
  <c r="D12" i="3"/>
  <c r="E12" i="3"/>
  <c r="C12" i="2"/>
  <c r="D12" i="2"/>
  <c r="O43" i="1"/>
  <c r="K38" i="1"/>
  <c r="K22" i="1"/>
  <c r="D52" i="3"/>
  <c r="E52" i="3"/>
  <c r="K5" i="1"/>
  <c r="D10" i="3"/>
  <c r="E10" i="3"/>
  <c r="C10" i="2"/>
  <c r="D10" i="2"/>
  <c r="O5" i="1"/>
  <c r="K10" i="1"/>
  <c r="D53" i="3"/>
  <c r="E53" i="3"/>
  <c r="D31" i="3"/>
  <c r="E31" i="3"/>
  <c r="C31" i="2"/>
  <c r="K56" i="1"/>
  <c r="D20" i="3"/>
  <c r="E20" i="3"/>
  <c r="C20" i="2"/>
  <c r="K24" i="1"/>
  <c r="D48" i="3"/>
  <c r="E48" i="3"/>
  <c r="C48" i="2"/>
  <c r="K52" i="1"/>
  <c r="D51" i="3"/>
  <c r="E51" i="3"/>
  <c r="C51" i="2"/>
  <c r="K51" i="1"/>
  <c r="D13" i="3"/>
  <c r="E13" i="3"/>
  <c r="C13" i="2"/>
  <c r="D13" i="2"/>
  <c r="O51" i="1"/>
  <c r="K47" i="1"/>
  <c r="D8" i="3"/>
  <c r="E8" i="3"/>
  <c r="C8" i="2"/>
  <c r="D8" i="2"/>
  <c r="O47" i="1"/>
  <c r="D34" i="3"/>
  <c r="E34" i="3"/>
  <c r="C34" i="2"/>
  <c r="D49" i="3"/>
  <c r="E49" i="3"/>
  <c r="K49" i="1"/>
  <c r="D55" i="3"/>
  <c r="E55" i="3"/>
  <c r="K41" i="1"/>
  <c r="D56" i="3"/>
  <c r="E56" i="3"/>
  <c r="K15" i="1"/>
  <c r="K48" i="1"/>
  <c r="K23" i="1"/>
  <c r="K39" i="1"/>
  <c r="K12" i="1"/>
  <c r="K7" i="1"/>
  <c r="K30" i="1"/>
  <c r="K31" i="1"/>
  <c r="K44" i="1"/>
  <c r="K20" i="1"/>
  <c r="K27" i="1"/>
  <c r="K33" i="1"/>
  <c r="K55" i="1"/>
  <c r="K42" i="1"/>
  <c r="K37" i="1"/>
  <c r="K19" i="1"/>
  <c r="K45" i="1"/>
  <c r="K50" i="1"/>
  <c r="K32" i="1"/>
  <c r="K53" i="1"/>
  <c r="K8" i="1"/>
  <c r="K28" i="1"/>
  <c r="K54" i="1"/>
  <c r="K13" i="1"/>
  <c r="K4" i="1"/>
  <c r="K34" i="1"/>
  <c r="K35" i="1"/>
  <c r="K46" i="1"/>
  <c r="K40" i="1"/>
  <c r="K25" i="1"/>
  <c r="K9" i="1"/>
  <c r="K29" i="1"/>
  <c r="K36" i="1"/>
  <c r="K26" i="1"/>
  <c r="B58" i="1"/>
  <c r="G58" i="1"/>
  <c r="H58" i="1"/>
  <c r="I58" i="1"/>
  <c r="J58" i="1"/>
  <c r="L58" i="1"/>
  <c r="M58" i="1"/>
  <c r="N58" i="1"/>
  <c r="P58" i="1"/>
  <c r="Q58" i="1"/>
  <c r="R58" i="1"/>
  <c r="T58" i="1"/>
  <c r="D54" i="3"/>
  <c r="E54" i="3"/>
  <c r="C54" i="2"/>
  <c r="D7" i="3"/>
  <c r="E7" i="3"/>
  <c r="C7" i="2"/>
  <c r="D7" i="2"/>
  <c r="O21" i="1"/>
  <c r="D27" i="3"/>
  <c r="E27" i="3"/>
  <c r="C27" i="2"/>
  <c r="D27" i="2"/>
  <c r="O50" i="1"/>
  <c r="D47" i="3"/>
  <c r="E47" i="3"/>
  <c r="D35" i="3"/>
  <c r="E35" i="3"/>
  <c r="C35" i="2"/>
  <c r="D35" i="2"/>
  <c r="O38" i="1"/>
  <c r="D14" i="3"/>
  <c r="E14" i="3"/>
  <c r="C14" i="2"/>
  <c r="D11" i="3"/>
  <c r="E11" i="3"/>
  <c r="C11" i="2"/>
  <c r="D11" i="2"/>
  <c r="O39" i="1"/>
  <c r="D50" i="3"/>
  <c r="E50" i="3"/>
  <c r="D39" i="3"/>
  <c r="E39" i="3"/>
  <c r="C39" i="2"/>
  <c r="D39" i="2"/>
  <c r="O4" i="1"/>
  <c r="D41" i="3"/>
  <c r="E41" i="3"/>
  <c r="C41" i="2"/>
  <c r="D46" i="3"/>
  <c r="E46" i="3"/>
  <c r="D6" i="3"/>
  <c r="E6" i="3"/>
  <c r="C6" i="2"/>
  <c r="D6" i="2"/>
  <c r="O23" i="1"/>
  <c r="D22" i="3"/>
  <c r="E22" i="3"/>
  <c r="C22" i="2"/>
  <c r="D22" i="2"/>
  <c r="O55" i="1"/>
  <c r="D23" i="3"/>
  <c r="E23" i="3"/>
  <c r="C23" i="2"/>
  <c r="D23" i="2"/>
  <c r="O42" i="1"/>
  <c r="D25" i="3"/>
  <c r="E25" i="3"/>
  <c r="C25" i="2"/>
  <c r="D25" i="2"/>
  <c r="O19" i="1"/>
  <c r="D33" i="3"/>
  <c r="E33" i="3"/>
  <c r="C33" i="2"/>
  <c r="D33" i="2"/>
  <c r="O12" i="1"/>
  <c r="D21" i="3"/>
  <c r="E21" i="3"/>
  <c r="C21" i="2"/>
  <c r="D21" i="2"/>
  <c r="O33" i="1"/>
  <c r="D30" i="3"/>
  <c r="E30" i="3"/>
  <c r="C30" i="2"/>
  <c r="D15" i="3"/>
  <c r="E15" i="3"/>
  <c r="C15" i="2"/>
  <c r="D15" i="2"/>
  <c r="O52" i="1"/>
  <c r="D36" i="3"/>
  <c r="E36" i="3"/>
  <c r="C36" i="2"/>
  <c r="D36" i="2"/>
  <c r="O28" i="1"/>
  <c r="D45" i="3"/>
  <c r="E45" i="3"/>
  <c r="C45" i="2"/>
  <c r="D29" i="3"/>
  <c r="E29" i="3"/>
  <c r="C29" i="2"/>
  <c r="D29" i="2"/>
  <c r="O32" i="1"/>
  <c r="D24" i="3"/>
  <c r="E24" i="3"/>
  <c r="C24" i="2"/>
  <c r="D24" i="2"/>
  <c r="O37" i="1"/>
  <c r="D26" i="3"/>
  <c r="E26" i="3"/>
  <c r="C26" i="2"/>
  <c r="D26" i="2"/>
  <c r="O45" i="1"/>
  <c r="D19" i="3"/>
  <c r="E19" i="3"/>
  <c r="C19" i="2"/>
  <c r="D19" i="2"/>
  <c r="O27" i="1"/>
  <c r="D17" i="3"/>
  <c r="E17" i="3"/>
  <c r="C17" i="2"/>
  <c r="D17" i="2"/>
  <c r="O17" i="1"/>
  <c r="D42" i="3"/>
  <c r="E42" i="3"/>
  <c r="C42" i="2"/>
  <c r="D42" i="2"/>
  <c r="O46" i="1"/>
  <c r="E40" i="3"/>
  <c r="C40" i="2"/>
  <c r="D40" i="2"/>
  <c r="O34" i="1"/>
  <c r="D5" i="3"/>
  <c r="E5" i="3"/>
  <c r="C5" i="2"/>
  <c r="D5" i="2"/>
  <c r="O7" i="1"/>
  <c r="D9" i="3"/>
  <c r="E9" i="3"/>
  <c r="C9" i="2"/>
  <c r="D9" i="2"/>
  <c r="O30" i="1"/>
  <c r="D18" i="3"/>
  <c r="E18" i="3"/>
  <c r="C18" i="2"/>
  <c r="D18" i="2"/>
  <c r="O20" i="1"/>
  <c r="D38" i="3"/>
  <c r="E38" i="3"/>
  <c r="C38" i="2"/>
  <c r="D38" i="2"/>
  <c r="O13" i="1"/>
  <c r="E37" i="3"/>
  <c r="C37" i="2"/>
  <c r="D32" i="3"/>
  <c r="E32" i="3"/>
  <c r="C32" i="2"/>
  <c r="D4" i="3"/>
  <c r="E4" i="3"/>
  <c r="D43" i="3"/>
  <c r="E43" i="3"/>
  <c r="C43" i="2"/>
  <c r="D43" i="2"/>
  <c r="O48" i="1"/>
  <c r="D44" i="3"/>
  <c r="E44" i="3"/>
  <c r="C44" i="2"/>
  <c r="D44" i="2"/>
  <c r="O40" i="1"/>
  <c r="D16" i="3"/>
  <c r="E16" i="3"/>
  <c r="C16" i="2"/>
  <c r="D16" i="2"/>
  <c r="O44" i="1"/>
  <c r="D57" i="3"/>
  <c r="E57" i="3"/>
  <c r="B58" i="3"/>
  <c r="C50" i="2"/>
  <c r="D50" i="2"/>
  <c r="O15" i="1"/>
  <c r="C47" i="2"/>
  <c r="D47" i="2"/>
  <c r="O29" i="1"/>
  <c r="C55" i="2"/>
  <c r="D55" i="2"/>
  <c r="O49" i="1"/>
  <c r="C57" i="2"/>
  <c r="C46" i="2"/>
  <c r="D46" i="2"/>
  <c r="O9" i="1"/>
  <c r="C56" i="2"/>
  <c r="D56" i="2"/>
  <c r="O41" i="1"/>
  <c r="C49" i="2"/>
  <c r="D49" i="2"/>
  <c r="O16" i="1"/>
  <c r="C53" i="2"/>
  <c r="D53" i="2"/>
  <c r="O10" i="1"/>
  <c r="C52" i="2"/>
  <c r="D52" i="2"/>
  <c r="O22" i="1"/>
  <c r="D37" i="2"/>
  <c r="O54" i="1"/>
  <c r="D31" i="2"/>
  <c r="O14" i="1"/>
  <c r="D32" i="2"/>
  <c r="O8" i="1"/>
  <c r="D30" i="2"/>
  <c r="O53" i="1"/>
  <c r="D41" i="2"/>
  <c r="O35" i="1"/>
  <c r="D14" i="2"/>
  <c r="O31" i="1"/>
  <c r="D34" i="2"/>
  <c r="O11" i="1"/>
  <c r="D45" i="2"/>
  <c r="O25" i="1"/>
  <c r="D54" i="2"/>
  <c r="O36" i="1"/>
  <c r="D48" i="2"/>
  <c r="O24" i="1"/>
  <c r="D51" i="2"/>
  <c r="O6" i="1"/>
  <c r="D20" i="2"/>
  <c r="O56" i="1"/>
  <c r="K58" i="1"/>
  <c r="E58" i="3"/>
  <c r="C4" i="2"/>
  <c r="D4" i="2"/>
  <c r="O26" i="1"/>
  <c r="D58" i="3"/>
  <c r="S41" i="1"/>
  <c r="U41" i="1"/>
  <c r="S9" i="1"/>
  <c r="U9" i="1"/>
  <c r="S16" i="1"/>
  <c r="U16" i="1"/>
  <c r="S22" i="1"/>
  <c r="U22" i="1"/>
  <c r="D57" i="2"/>
  <c r="O57" i="1"/>
  <c r="O58" i="1"/>
  <c r="S10" i="1"/>
  <c r="U10" i="1"/>
  <c r="S36" i="1"/>
  <c r="U36" i="1"/>
  <c r="S18" i="1"/>
  <c r="U18" i="1"/>
  <c r="S37" i="1"/>
  <c r="U37" i="1"/>
  <c r="S47" i="1"/>
  <c r="U47" i="1"/>
  <c r="S32" i="1"/>
  <c r="U32" i="1"/>
  <c r="S33" i="1"/>
  <c r="U33" i="1"/>
  <c r="S46" i="1"/>
  <c r="U46" i="1"/>
  <c r="S50" i="1"/>
  <c r="U50" i="1"/>
  <c r="S24" i="1"/>
  <c r="U24" i="1"/>
  <c r="S28" i="1"/>
  <c r="U28" i="1"/>
  <c r="S35" i="1"/>
  <c r="U35" i="1"/>
  <c r="S12" i="1"/>
  <c r="U12" i="1"/>
  <c r="S17" i="1"/>
  <c r="U17" i="1"/>
  <c r="S45" i="1"/>
  <c r="U45" i="1"/>
  <c r="S55" i="1"/>
  <c r="U55" i="1"/>
  <c r="S20" i="1"/>
  <c r="U20" i="1"/>
  <c r="S15" i="1"/>
  <c r="U15" i="1"/>
  <c r="C58" i="2"/>
  <c r="S57" i="1"/>
  <c r="U57" i="1"/>
  <c r="S26" i="1"/>
  <c r="U26" i="1"/>
  <c r="S25" i="1"/>
  <c r="U25" i="1"/>
  <c r="S14" i="1"/>
  <c r="U14" i="1"/>
  <c r="S54" i="1"/>
  <c r="U54" i="1"/>
  <c r="S6" i="1"/>
  <c r="U6" i="1"/>
  <c r="S4" i="1"/>
  <c r="S11" i="1"/>
  <c r="U11" i="1"/>
  <c r="S42" i="1"/>
  <c r="U42" i="1"/>
  <c r="S13" i="1"/>
  <c r="U13" i="1"/>
  <c r="S49" i="1"/>
  <c r="U49" i="1"/>
  <c r="S40" i="1"/>
  <c r="U40" i="1"/>
  <c r="S56" i="1"/>
  <c r="U56" i="1"/>
  <c r="S34" i="1"/>
  <c r="U34" i="1"/>
  <c r="S19" i="1"/>
  <c r="U19" i="1"/>
  <c r="S30" i="1"/>
  <c r="U30" i="1"/>
  <c r="S29" i="1"/>
  <c r="U29" i="1"/>
  <c r="S48" i="1"/>
  <c r="U48" i="1"/>
  <c r="S8" i="1"/>
  <c r="U8" i="1"/>
  <c r="S27" i="1"/>
  <c r="U27" i="1"/>
  <c r="S38" i="1"/>
  <c r="U38" i="1"/>
  <c r="D58" i="2"/>
  <c r="C58" i="1"/>
  <c r="U4" i="1"/>
  <c r="S53" i="1"/>
  <c r="U53" i="1"/>
  <c r="S23" i="1"/>
  <c r="U23" i="1"/>
  <c r="S7" i="1"/>
  <c r="U7" i="1"/>
  <c r="S21" i="1"/>
  <c r="U21" i="1"/>
  <c r="S52" i="1"/>
  <c r="U52" i="1"/>
  <c r="S39" i="1"/>
  <c r="U39" i="1"/>
  <c r="S44" i="1"/>
  <c r="U44" i="1"/>
  <c r="S51" i="1"/>
  <c r="U51" i="1"/>
  <c r="S31" i="1"/>
  <c r="U31" i="1"/>
  <c r="S43" i="1"/>
  <c r="U43" i="1"/>
  <c r="D58" i="1"/>
  <c r="F58" i="1"/>
  <c r="S5" i="1"/>
  <c r="U5" i="1"/>
  <c r="S58" i="1"/>
</calcChain>
</file>

<file path=xl/sharedStrings.xml><?xml version="1.0" encoding="utf-8"?>
<sst xmlns="http://schemas.openxmlformats.org/spreadsheetml/2006/main" count="291" uniqueCount="131">
  <si>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</si>
  <si>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</si>
  <si>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</si>
  <si>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</si>
  <si>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</si>
  <si>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</si>
  <si>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</si>
  <si>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</si>
  <si>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</si>
  <si>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</si>
  <si>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</si>
  <si>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</si>
  <si>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</si>
  <si>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</si>
  <si>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</si>
  <si>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</si>
  <si>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</si>
  <si>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</si>
  <si>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</si>
  <si>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</si>
  <si>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</si>
  <si>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</si>
  <si>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</si>
  <si>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</si>
  <si>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</si>
  <si>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</si>
  <si>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</si>
  <si>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</si>
  <si>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</si>
  <si>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</si>
  <si>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</si>
  <si>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</si>
  <si>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</si>
  <si>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</si>
  <si>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</si>
  <si>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</si>
  <si>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</si>
  <si>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</si>
  <si>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</si>
  <si>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</si>
  <si>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</si>
  <si>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</si>
  <si>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</si>
  <si>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</si>
  <si>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</si>
  <si>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</si>
  <si>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</si>
  <si>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</si>
  <si>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</si>
  <si>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</si>
  <si>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</si>
  <si>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</si>
  <si>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</si>
  <si>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</si>
  <si>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</si>
  <si>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</si>
  <si>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</si>
  <si>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</si>
  <si>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</si>
  <si>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</si>
  <si>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</si>
  <si>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</si>
  <si>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</si>
  <si>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</si>
  <si>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</si>
  <si>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</si>
  <si>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</si>
  <si>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</si>
  <si>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</si>
  <si>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</si>
  <si>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</si>
  <si>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</si>
  <si>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</si>
  <si>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</si>
  <si>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</si>
  <si>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</si>
  <si>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</si>
  <si>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</si>
  <si>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</si>
  <si>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</si>
  <si>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</si>
  <si>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</si>
  <si>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</si>
  <si>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</si>
  <si>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</si>
  <si>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</si>
  <si>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</si>
  <si>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</si>
  <si>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</si>
  <si>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</si>
  <si>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</si>
  <si>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</si>
  <si>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</si>
  <si>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</si>
  <si>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</si>
  <si>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</si>
  <si>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</si>
  <si>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</si>
  <si>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</si>
  <si>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</si>
  <si>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</si>
  <si>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</si>
  <si>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</si>
  <si>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</si>
  <si>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</si>
  <si>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</si>
  <si>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</si>
  <si>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</si>
  <si>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</si>
  <si>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</si>
  <si>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between 5% and 95%</t>
  </si>
  <si>
    <t>Mt. EDGECUMBE</t>
  </si>
  <si>
    <t>ACTUAL FY2019 STATE FOUNDATION PAID</t>
  </si>
  <si>
    <t>FY2019 Other STATE REVENUE</t>
  </si>
  <si>
    <t>FY2019 CITY/BOROUGH APPROP.</t>
  </si>
  <si>
    <t>FY2019 EARNINGS ON INVESTMENTS</t>
  </si>
  <si>
    <t>FY2019 OTHER LOCAL REVENUE</t>
  </si>
  <si>
    <t>FY2019 IN-KIND SERVICES</t>
  </si>
  <si>
    <t>FY2019 OTHER REAA REVENUE</t>
  </si>
  <si>
    <t>FY2019 TUITION STUDENTS</t>
  </si>
  <si>
    <t>FY2019 TUITION DISTRICTS</t>
  </si>
  <si>
    <t>FY2019 OTHER FEDERAL FUNDS</t>
  </si>
  <si>
    <t>FY2019 OTHER REVENUE</t>
  </si>
  <si>
    <t>FY2019 FUND TRANSFERS IN</t>
  </si>
  <si>
    <t>FY2019 AUDITED TOTAL REVENUES</t>
  </si>
  <si>
    <t>ALASKA DEPARTMENT OF EDUCATION &amp; EARLY DEVELOPMENT
FY2019 DISPARITY TEST  Prepared 2/27/2020
COMPILED FROM FISCAL YEAR 2019 AUDITS</t>
  </si>
  <si>
    <r>
      <t xml:space="preserve">ALASKA DEPARTMENT OF EDUCATION &amp; EARLY DEVELOPMENT
FY2019 DISPARITY TEST - Page 1 Column C. Adjusted Based on Audits (State Owes)
</t>
    </r>
    <r>
      <rPr>
        <u/>
        <sz val="10"/>
        <rFont val="Arial"/>
        <family val="2"/>
      </rPr>
      <t>COMPILED FROM FISCAL YEAR 2019 AUDITS</t>
    </r>
  </si>
  <si>
    <r>
      <t xml:space="preserve">ALASKA DEPARTMENT OF EDUCATION &amp; EARLY DEVELOPMENT
FY2019 DISPARITY TEST - Page 2 Column N, Adjusted Deductible Impact Aid
</t>
    </r>
    <r>
      <rPr>
        <u/>
        <sz val="10"/>
        <rFont val="Arial"/>
        <family val="2"/>
      </rPr>
      <t>COMPILED FROM FISCAL YEAR 2019 AUDITS</t>
    </r>
  </si>
  <si>
    <t>FY2019 PUPIL TRANS. REVENUE</t>
  </si>
  <si>
    <t>D1</t>
  </si>
  <si>
    <t>zMT. EDGECUMBE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</si>
</sst>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2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3" fontId="0" fillId="0" borderId="8" xfId="0" applyNumberFormat="1" applyFont="1" applyFill="1" applyBorder="1"/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3"/>
  <sheetViews>
    <sheetView tabSelected="1" zoomScaleNormal="100" workbookViewId="0">
      <pane xSplit="1" ySplit="3" topLeftCell="B43" activePane="bottomRight" state="frozen"/>
      <selection activeCell="U58" sqref="U58"/>
      <selection pane="topRight" activeCell="U58" sqref="U58"/>
      <selection pane="bottomLeft" activeCell="U58" sqref="U58"/>
      <selection pane="bottomRight" activeCell="E62" sqref="E62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2.5703125" style="36" customWidth="1"/>
    <col min="6" max="6" width="14.42578125" style="36" bestFit="1" customWidth="1"/>
    <col min="7" max="7" width="13.85546875" style="36" bestFit="1" customWidth="1"/>
    <col min="8" max="8" width="14.140625" style="36" bestFit="1" customWidth="1"/>
    <col min="9" max="9" width="14.42578125" style="36" bestFit="1" customWidth="1"/>
    <col min="10" max="10" width="11.7109375" style="36" bestFit="1" customWidth="1"/>
    <col min="11" max="11" width="12.7109375" style="36" bestFit="1" customWidth="1"/>
    <col min="12" max="12" width="13.28515625" style="36" customWidth="1"/>
    <col min="13" max="13" width="10.7109375" style="36" bestFit="1" customWidth="1"/>
    <col min="14" max="14" width="10.28515625" style="36" bestFit="1" customWidth="1"/>
    <col min="15" max="15" width="12.42578125" style="36" bestFit="1" customWidth="1"/>
    <col min="16" max="16" width="14.42578125" style="36" bestFit="1" customWidth="1"/>
    <col min="17" max="17" width="11.7109375" style="36" bestFit="1" customWidth="1"/>
    <col min="18" max="18" width="12.28515625" style="36" customWidth="1"/>
    <col min="19" max="19" width="16" style="36" bestFit="1" customWidth="1"/>
    <col min="20" max="20" width="11.28515625" style="35" bestFit="1" customWidth="1"/>
    <col min="21" max="21" width="10" style="35" bestFit="1" customWidth="1"/>
    <col min="22" max="22" width="9.7109375" style="35" customWidth="1"/>
    <col min="23" max="49" width="14.7109375" style="35" customWidth="1"/>
    <col min="50" max="16384" width="14.7109375" style="36"/>
  </cols>
  <sheetData>
    <row r="1" spans="1:33" ht="39" customHeight="1" x14ac:dyDescent="0.2">
      <c r="A1" s="90" t="s">
        <v>125</v>
      </c>
      <c r="B1" s="90"/>
      <c r="C1" s="90"/>
      <c r="D1" s="90"/>
      <c r="E1" s="90"/>
      <c r="F1" s="90"/>
      <c r="G1" s="4"/>
      <c r="H1" s="4"/>
      <c r="I1" s="4"/>
      <c r="J1" s="1"/>
      <c r="K1" s="1"/>
      <c r="L1" s="1"/>
      <c r="M1" s="1"/>
      <c r="N1" s="4"/>
      <c r="O1" s="4"/>
      <c r="P1" s="4"/>
      <c r="Q1" s="1"/>
      <c r="R1" s="1"/>
      <c r="S1" s="1"/>
      <c r="T1" s="1"/>
      <c r="U1" s="5"/>
      <c r="V1" s="14"/>
      <c r="W1" s="14"/>
      <c r="X1" s="14"/>
      <c r="Y1" s="14"/>
      <c r="Z1" s="14"/>
      <c r="AA1" s="14"/>
      <c r="AB1" s="14"/>
      <c r="AC1" s="14"/>
      <c r="AD1" s="6"/>
      <c r="AE1" s="6"/>
      <c r="AF1" s="6"/>
      <c r="AG1" s="6"/>
    </row>
    <row r="2" spans="1:33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129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19" t="s">
        <v>65</v>
      </c>
      <c r="L2" s="19" t="s">
        <v>66</v>
      </c>
      <c r="M2" s="2" t="s">
        <v>67</v>
      </c>
      <c r="N2" s="2" t="s">
        <v>68</v>
      </c>
      <c r="O2" s="2" t="s">
        <v>69</v>
      </c>
      <c r="P2" s="2" t="s">
        <v>70</v>
      </c>
      <c r="Q2" s="2" t="s">
        <v>71</v>
      </c>
      <c r="R2" s="2" t="s">
        <v>72</v>
      </c>
      <c r="S2" s="2" t="s">
        <v>73</v>
      </c>
      <c r="T2" s="47" t="s">
        <v>74</v>
      </c>
      <c r="U2" s="19" t="s">
        <v>75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51.75" thickBot="1" x14ac:dyDescent="0.25">
      <c r="A3" s="66" t="s">
        <v>86</v>
      </c>
      <c r="B3" s="67" t="s">
        <v>112</v>
      </c>
      <c r="C3" s="67" t="s">
        <v>87</v>
      </c>
      <c r="D3" s="67" t="s">
        <v>113</v>
      </c>
      <c r="E3" s="67" t="s">
        <v>128</v>
      </c>
      <c r="F3" s="67" t="s">
        <v>88</v>
      </c>
      <c r="G3" s="67" t="s">
        <v>114</v>
      </c>
      <c r="H3" s="67" t="s">
        <v>115</v>
      </c>
      <c r="I3" s="67" t="s">
        <v>116</v>
      </c>
      <c r="J3" s="67" t="s">
        <v>117</v>
      </c>
      <c r="K3" s="68" t="s">
        <v>89</v>
      </c>
      <c r="L3" s="68" t="s">
        <v>118</v>
      </c>
      <c r="M3" s="68" t="s">
        <v>119</v>
      </c>
      <c r="N3" s="68" t="s">
        <v>120</v>
      </c>
      <c r="O3" s="67" t="s">
        <v>90</v>
      </c>
      <c r="P3" s="67" t="s">
        <v>121</v>
      </c>
      <c r="Q3" s="67" t="s">
        <v>122</v>
      </c>
      <c r="R3" s="67" t="s">
        <v>123</v>
      </c>
      <c r="S3" s="67" t="s">
        <v>124</v>
      </c>
      <c r="T3" s="67" t="s">
        <v>91</v>
      </c>
      <c r="U3" s="67" t="s">
        <v>92</v>
      </c>
      <c r="V3" s="87" t="s">
        <v>107</v>
      </c>
      <c r="W3" s="26"/>
      <c r="X3" s="27"/>
      <c r="Y3" s="25"/>
      <c r="Z3" s="27"/>
      <c r="AA3" s="27"/>
      <c r="AB3" s="27"/>
      <c r="AC3" s="27"/>
      <c r="AD3" s="27"/>
      <c r="AE3" s="27"/>
      <c r="AF3" s="27"/>
      <c r="AG3" s="27"/>
    </row>
    <row r="4" spans="1:33" ht="13.5" thickTop="1" x14ac:dyDescent="0.2">
      <c r="A4" s="37" t="s">
        <v>21</v>
      </c>
      <c r="B4" s="38">
        <v>18346337</v>
      </c>
      <c r="C4" s="43">
        <v>135290</v>
      </c>
      <c r="D4" s="43">
        <v>2241607</v>
      </c>
      <c r="E4" s="43">
        <v>2339167</v>
      </c>
      <c r="F4" s="34">
        <f t="shared" ref="F4:F35" si="0">SUM(B4:E4)</f>
        <v>23062401</v>
      </c>
      <c r="G4" s="54">
        <v>38024634</v>
      </c>
      <c r="H4" s="54">
        <v>12850</v>
      </c>
      <c r="I4" s="54">
        <v>404307</v>
      </c>
      <c r="J4" s="54">
        <v>2559980</v>
      </c>
      <c r="K4" s="43">
        <f t="shared" ref="K4:K35" si="1">SUM(G4:J4)</f>
        <v>41001771</v>
      </c>
      <c r="L4" s="54">
        <v>0</v>
      </c>
      <c r="M4" s="54">
        <v>0</v>
      </c>
      <c r="N4" s="54">
        <v>0</v>
      </c>
      <c r="O4" s="43">
        <f>'Attachment B Audited Local Adj.'!D39</f>
        <v>1701904</v>
      </c>
      <c r="P4" s="54">
        <v>0</v>
      </c>
      <c r="Q4" s="54">
        <v>4444666</v>
      </c>
      <c r="R4" s="54">
        <v>0</v>
      </c>
      <c r="S4" s="34">
        <f t="shared" ref="S4:S35" si="2">SUM(K4:R4)+F4</f>
        <v>70210742</v>
      </c>
      <c r="T4" s="55">
        <v>5953.71</v>
      </c>
      <c r="U4" s="37">
        <f t="shared" ref="U4:U35" si="3">ROUND(S4/T4,0)</f>
        <v>11793</v>
      </c>
      <c r="V4" s="85" t="s">
        <v>108</v>
      </c>
      <c r="W4" s="39"/>
      <c r="X4" s="40"/>
      <c r="Y4" s="41"/>
      <c r="Z4" s="41"/>
      <c r="AA4" s="41"/>
      <c r="AB4" s="41"/>
      <c r="AC4" s="41"/>
      <c r="AD4" s="41"/>
      <c r="AE4" s="41"/>
      <c r="AF4" s="41"/>
      <c r="AG4" s="41"/>
    </row>
    <row r="5" spans="1:33" x14ac:dyDescent="0.2">
      <c r="A5" s="37" t="s">
        <v>2</v>
      </c>
      <c r="B5" s="38">
        <v>1022262</v>
      </c>
      <c r="C5" s="43">
        <v>0</v>
      </c>
      <c r="D5" s="43">
        <v>111397</v>
      </c>
      <c r="E5" s="43">
        <v>298152</v>
      </c>
      <c r="F5" s="34">
        <f t="shared" si="0"/>
        <v>1431811</v>
      </c>
      <c r="G5" s="54">
        <v>1581709</v>
      </c>
      <c r="H5" s="54">
        <v>2573</v>
      </c>
      <c r="I5" s="54">
        <v>31208</v>
      </c>
      <c r="J5" s="54">
        <v>86864</v>
      </c>
      <c r="K5" s="43">
        <f t="shared" si="1"/>
        <v>1702354</v>
      </c>
      <c r="L5" s="54">
        <v>0</v>
      </c>
      <c r="M5" s="54">
        <v>0</v>
      </c>
      <c r="N5" s="54">
        <v>0</v>
      </c>
      <c r="O5" s="43">
        <f>'Attachment B Audited Local Adj.'!D10</f>
        <v>56398</v>
      </c>
      <c r="P5" s="54">
        <v>0</v>
      </c>
      <c r="Q5" s="54">
        <v>695789</v>
      </c>
      <c r="R5" s="54">
        <v>0</v>
      </c>
      <c r="S5" s="34">
        <f t="shared" si="2"/>
        <v>3886352</v>
      </c>
      <c r="T5" s="56">
        <v>345.94</v>
      </c>
      <c r="U5" s="37">
        <f t="shared" si="3"/>
        <v>11234</v>
      </c>
      <c r="V5" s="85" t="s">
        <v>108</v>
      </c>
      <c r="W5" s="39"/>
      <c r="X5" s="40"/>
      <c r="Y5" s="41"/>
      <c r="Z5" s="41"/>
      <c r="AA5" s="41"/>
      <c r="AB5" s="41"/>
      <c r="AC5" s="41"/>
      <c r="AD5" s="41"/>
      <c r="AE5" s="41"/>
    </row>
    <row r="6" spans="1:33" x14ac:dyDescent="0.2">
      <c r="A6" s="37" t="s">
        <v>29</v>
      </c>
      <c r="B6" s="38">
        <v>4926606</v>
      </c>
      <c r="C6" s="43">
        <v>212</v>
      </c>
      <c r="D6" s="43">
        <v>207721</v>
      </c>
      <c r="E6" s="43">
        <v>514426</v>
      </c>
      <c r="F6" s="34">
        <f t="shared" si="0"/>
        <v>5648965</v>
      </c>
      <c r="G6" s="54">
        <v>8628129</v>
      </c>
      <c r="H6" s="54">
        <v>139917</v>
      </c>
      <c r="I6" s="54">
        <v>153179</v>
      </c>
      <c r="J6" s="54">
        <v>0</v>
      </c>
      <c r="K6" s="43">
        <f t="shared" si="1"/>
        <v>8921225</v>
      </c>
      <c r="L6" s="54">
        <v>0</v>
      </c>
      <c r="M6" s="54">
        <v>0</v>
      </c>
      <c r="N6" s="54">
        <v>0</v>
      </c>
      <c r="O6" s="43">
        <f>'Attachment B Audited Local Adj.'!D51</f>
        <v>6695</v>
      </c>
      <c r="P6" s="54">
        <v>0</v>
      </c>
      <c r="Q6" s="54">
        <v>125160</v>
      </c>
      <c r="R6" s="54">
        <v>0</v>
      </c>
      <c r="S6" s="34">
        <f t="shared" si="2"/>
        <v>14702045</v>
      </c>
      <c r="T6" s="56">
        <v>1493.38</v>
      </c>
      <c r="U6" s="37">
        <f t="shared" si="3"/>
        <v>9845</v>
      </c>
      <c r="V6" s="85" t="s">
        <v>108</v>
      </c>
      <c r="W6" s="39"/>
      <c r="X6" s="40"/>
      <c r="Y6" s="41"/>
      <c r="Z6" s="41"/>
      <c r="AA6" s="41"/>
      <c r="AB6" s="41"/>
      <c r="AC6" s="41"/>
      <c r="AD6" s="41"/>
      <c r="AE6" s="41"/>
    </row>
    <row r="7" spans="1:33" x14ac:dyDescent="0.2">
      <c r="A7" s="37" t="s">
        <v>33</v>
      </c>
      <c r="B7" s="38">
        <v>1082574</v>
      </c>
      <c r="C7" s="43">
        <v>0</v>
      </c>
      <c r="D7" s="43">
        <v>14715</v>
      </c>
      <c r="E7" s="43">
        <v>0</v>
      </c>
      <c r="F7" s="34">
        <f t="shared" si="0"/>
        <v>1097289</v>
      </c>
      <c r="G7" s="54">
        <v>0</v>
      </c>
      <c r="H7" s="54">
        <v>0</v>
      </c>
      <c r="I7" s="54">
        <v>0</v>
      </c>
      <c r="J7" s="54">
        <v>0</v>
      </c>
      <c r="K7" s="43">
        <f t="shared" si="1"/>
        <v>0</v>
      </c>
      <c r="L7" s="54">
        <v>243257</v>
      </c>
      <c r="M7" s="54">
        <v>0</v>
      </c>
      <c r="N7" s="54">
        <v>0</v>
      </c>
      <c r="O7" s="43">
        <f>'Attachment B Audited Local Adj.'!D5</f>
        <v>45145</v>
      </c>
      <c r="P7" s="54">
        <v>0</v>
      </c>
      <c r="Q7" s="54">
        <v>349611</v>
      </c>
      <c r="R7" s="54">
        <v>0</v>
      </c>
      <c r="S7" s="34">
        <f t="shared" si="2"/>
        <v>1735302</v>
      </c>
      <c r="T7" s="56">
        <v>189.66</v>
      </c>
      <c r="U7" s="37">
        <f t="shared" si="3"/>
        <v>9150</v>
      </c>
      <c r="V7" s="85" t="s">
        <v>108</v>
      </c>
      <c r="W7" s="39"/>
      <c r="X7" s="40"/>
      <c r="Y7" s="41"/>
      <c r="Z7" s="41"/>
      <c r="AA7" s="41"/>
      <c r="AB7" s="41"/>
      <c r="AC7" s="41"/>
      <c r="AD7" s="41"/>
      <c r="AE7" s="41"/>
    </row>
    <row r="8" spans="1:33" x14ac:dyDescent="0.2">
      <c r="A8" s="37" t="s">
        <v>42</v>
      </c>
      <c r="B8" s="38">
        <v>5585213</v>
      </c>
      <c r="C8" s="43">
        <v>0</v>
      </c>
      <c r="D8" s="43">
        <v>110238</v>
      </c>
      <c r="E8" s="43">
        <v>255588</v>
      </c>
      <c r="F8" s="34">
        <f t="shared" si="0"/>
        <v>5951039</v>
      </c>
      <c r="G8" s="54">
        <v>0</v>
      </c>
      <c r="H8" s="54">
        <v>0</v>
      </c>
      <c r="I8" s="54">
        <v>0</v>
      </c>
      <c r="J8" s="54">
        <v>0</v>
      </c>
      <c r="K8" s="43">
        <f t="shared" si="1"/>
        <v>0</v>
      </c>
      <c r="L8" s="54">
        <v>209725</v>
      </c>
      <c r="M8" s="54">
        <v>0</v>
      </c>
      <c r="N8" s="54">
        <v>0</v>
      </c>
      <c r="O8" s="43">
        <f>'Attachment B Audited Local Adj.'!D32</f>
        <v>2862685</v>
      </c>
      <c r="P8" s="54">
        <v>0</v>
      </c>
      <c r="Q8" s="54">
        <v>3922688</v>
      </c>
      <c r="R8" s="54">
        <v>0</v>
      </c>
      <c r="S8" s="34">
        <f t="shared" si="2"/>
        <v>12946137</v>
      </c>
      <c r="T8" s="56">
        <v>1420.77</v>
      </c>
      <c r="U8" s="37">
        <f t="shared" si="3"/>
        <v>9112</v>
      </c>
      <c r="V8" s="85" t="s">
        <v>108</v>
      </c>
      <c r="W8" s="39"/>
      <c r="X8" s="40"/>
      <c r="Y8" s="41"/>
      <c r="Z8" s="41"/>
      <c r="AA8" s="41"/>
      <c r="AB8" s="41"/>
      <c r="AC8" s="41"/>
      <c r="AD8" s="41"/>
      <c r="AE8" s="41"/>
    </row>
    <row r="9" spans="1:33" x14ac:dyDescent="0.2">
      <c r="A9" s="37" t="s">
        <v>26</v>
      </c>
      <c r="B9" s="38">
        <v>955928</v>
      </c>
      <c r="C9" s="43">
        <v>0</v>
      </c>
      <c r="D9" s="43">
        <v>22516</v>
      </c>
      <c r="E9" s="43">
        <v>4600</v>
      </c>
      <c r="F9" s="34">
        <f t="shared" si="0"/>
        <v>983044</v>
      </c>
      <c r="G9" s="54">
        <v>1538968</v>
      </c>
      <c r="H9" s="54">
        <v>0</v>
      </c>
      <c r="I9" s="54">
        <v>23335</v>
      </c>
      <c r="J9" s="54">
        <v>0</v>
      </c>
      <c r="K9" s="43">
        <f t="shared" si="1"/>
        <v>1562303</v>
      </c>
      <c r="L9" s="54">
        <v>0</v>
      </c>
      <c r="M9" s="54">
        <v>0</v>
      </c>
      <c r="N9" s="54">
        <v>0</v>
      </c>
      <c r="O9" s="43">
        <f>'Attachment B Audited Local Adj.'!D46</f>
        <v>0</v>
      </c>
      <c r="P9" s="54">
        <v>0</v>
      </c>
      <c r="Q9" s="54">
        <v>21570</v>
      </c>
      <c r="R9" s="54">
        <v>0</v>
      </c>
      <c r="S9" s="34">
        <f t="shared" si="2"/>
        <v>2566917</v>
      </c>
      <c r="T9" s="56">
        <v>290.19</v>
      </c>
      <c r="U9" s="37">
        <f t="shared" si="3"/>
        <v>8846</v>
      </c>
      <c r="V9" s="85" t="s">
        <v>108</v>
      </c>
      <c r="W9" s="39"/>
      <c r="X9" s="40"/>
      <c r="Y9" s="41"/>
      <c r="Z9" s="41"/>
      <c r="AA9" s="41"/>
      <c r="AB9" s="41"/>
      <c r="AC9" s="41"/>
      <c r="AD9" s="41"/>
      <c r="AE9" s="41"/>
    </row>
    <row r="10" spans="1:33" x14ac:dyDescent="0.2">
      <c r="A10" s="37" t="s">
        <v>31</v>
      </c>
      <c r="B10" s="38">
        <v>1078873</v>
      </c>
      <c r="C10" s="43">
        <v>91</v>
      </c>
      <c r="D10" s="43">
        <v>17111</v>
      </c>
      <c r="E10" s="43">
        <v>49320</v>
      </c>
      <c r="F10" s="34">
        <f t="shared" si="0"/>
        <v>1145395</v>
      </c>
      <c r="G10" s="54">
        <v>502000</v>
      </c>
      <c r="H10" s="54">
        <v>8533</v>
      </c>
      <c r="I10" s="54">
        <v>109961</v>
      </c>
      <c r="J10" s="54">
        <v>0</v>
      </c>
      <c r="K10" s="43">
        <f t="shared" si="1"/>
        <v>620494</v>
      </c>
      <c r="L10" s="54">
        <v>0</v>
      </c>
      <c r="M10" s="54">
        <v>0</v>
      </c>
      <c r="N10" s="54">
        <v>0</v>
      </c>
      <c r="O10" s="43">
        <f>'Attachment B Audited Local Adj.'!D53</f>
        <v>3607</v>
      </c>
      <c r="P10" s="54">
        <v>0</v>
      </c>
      <c r="Q10" s="54">
        <v>175017</v>
      </c>
      <c r="R10" s="54">
        <v>0</v>
      </c>
      <c r="S10" s="34">
        <f t="shared" si="2"/>
        <v>1944513</v>
      </c>
      <c r="T10" s="56">
        <v>220.52</v>
      </c>
      <c r="U10" s="37">
        <f t="shared" si="3"/>
        <v>8818</v>
      </c>
      <c r="V10" s="85" t="s">
        <v>108</v>
      </c>
      <c r="W10" s="39"/>
      <c r="X10" s="40"/>
      <c r="Y10" s="41"/>
      <c r="Z10" s="41"/>
      <c r="AA10" s="41"/>
      <c r="AB10" s="41"/>
      <c r="AC10" s="41"/>
      <c r="AD10" s="41"/>
      <c r="AE10" s="41"/>
    </row>
    <row r="11" spans="1:33" x14ac:dyDescent="0.2">
      <c r="A11" s="37" t="s">
        <v>43</v>
      </c>
      <c r="B11" s="38">
        <v>58327430</v>
      </c>
      <c r="C11" s="43">
        <v>0</v>
      </c>
      <c r="D11" s="43">
        <v>2122333</v>
      </c>
      <c r="E11" s="43">
        <v>1257048</v>
      </c>
      <c r="F11" s="34">
        <f t="shared" si="0"/>
        <v>61706811</v>
      </c>
      <c r="G11" s="54">
        <v>0</v>
      </c>
      <c r="H11" s="54">
        <v>0</v>
      </c>
      <c r="I11" s="54">
        <v>0</v>
      </c>
      <c r="J11" s="54">
        <v>0</v>
      </c>
      <c r="K11" s="43">
        <f t="shared" si="1"/>
        <v>0</v>
      </c>
      <c r="L11" s="54">
        <v>2043269</v>
      </c>
      <c r="M11" s="54">
        <v>0</v>
      </c>
      <c r="N11" s="54">
        <v>0</v>
      </c>
      <c r="O11" s="43">
        <f>'Attachment B Audited Local Adj.'!D34</f>
        <v>22878281</v>
      </c>
      <c r="P11" s="54">
        <v>0</v>
      </c>
      <c r="Q11" s="54">
        <v>28839640</v>
      </c>
      <c r="R11" s="54">
        <v>0</v>
      </c>
      <c r="S11" s="34">
        <f t="shared" si="2"/>
        <v>115468001</v>
      </c>
      <c r="T11" s="56">
        <v>13657.2</v>
      </c>
      <c r="U11" s="37">
        <f t="shared" si="3"/>
        <v>8455</v>
      </c>
      <c r="V11" s="42" t="s">
        <v>54</v>
      </c>
      <c r="W11" s="39"/>
      <c r="X11" s="40"/>
      <c r="Y11" s="41"/>
      <c r="Z11" s="41"/>
      <c r="AA11" s="41"/>
      <c r="AB11" s="41"/>
      <c r="AC11" s="41"/>
      <c r="AD11" s="41"/>
      <c r="AE11" s="41"/>
    </row>
    <row r="12" spans="1:33" x14ac:dyDescent="0.2">
      <c r="A12" s="37" t="s">
        <v>17</v>
      </c>
      <c r="B12" s="38">
        <v>8931139</v>
      </c>
      <c r="C12" s="43">
        <v>21837</v>
      </c>
      <c r="D12" s="43">
        <v>574664</v>
      </c>
      <c r="E12" s="43">
        <v>128896</v>
      </c>
      <c r="F12" s="34">
        <f t="shared" si="0"/>
        <v>9656536</v>
      </c>
      <c r="G12" s="54">
        <v>1486423</v>
      </c>
      <c r="H12" s="54">
        <v>141762</v>
      </c>
      <c r="I12" s="54">
        <v>876649</v>
      </c>
      <c r="J12" s="54">
        <v>0</v>
      </c>
      <c r="K12" s="43">
        <f t="shared" si="1"/>
        <v>2504834</v>
      </c>
      <c r="L12" s="54">
        <v>0</v>
      </c>
      <c r="M12" s="54">
        <v>0</v>
      </c>
      <c r="N12" s="54">
        <v>0</v>
      </c>
      <c r="O12" s="43">
        <f>'Attachment B Audited Local Adj.'!D33</f>
        <v>129075</v>
      </c>
      <c r="P12" s="54">
        <v>18763</v>
      </c>
      <c r="Q12" s="54">
        <v>1054008</v>
      </c>
      <c r="R12" s="54">
        <v>0</v>
      </c>
      <c r="S12" s="34">
        <f t="shared" si="2"/>
        <v>13363216</v>
      </c>
      <c r="T12" s="56">
        <v>1602.86</v>
      </c>
      <c r="U12" s="37">
        <f t="shared" si="3"/>
        <v>8337</v>
      </c>
      <c r="V12" s="85" t="s">
        <v>110</v>
      </c>
      <c r="W12" s="39"/>
      <c r="X12" s="40"/>
      <c r="Y12" s="41"/>
      <c r="Z12" s="41"/>
      <c r="AA12" s="41"/>
      <c r="AB12" s="41"/>
      <c r="AC12" s="41"/>
      <c r="AD12" s="41"/>
      <c r="AE12" s="41"/>
    </row>
    <row r="13" spans="1:33" x14ac:dyDescent="0.2">
      <c r="A13" s="37" t="s">
        <v>20</v>
      </c>
      <c r="B13" s="38">
        <v>9280091</v>
      </c>
      <c r="C13" s="43">
        <v>4130</v>
      </c>
      <c r="D13" s="43">
        <v>299933</v>
      </c>
      <c r="E13" s="43">
        <v>462364</v>
      </c>
      <c r="F13" s="34">
        <f t="shared" si="0"/>
        <v>10046518</v>
      </c>
      <c r="G13" s="54">
        <v>3078762</v>
      </c>
      <c r="H13" s="54">
        <v>0</v>
      </c>
      <c r="I13" s="54">
        <v>359501</v>
      </c>
      <c r="J13" s="54">
        <v>0</v>
      </c>
      <c r="K13" s="43">
        <f t="shared" si="1"/>
        <v>3438263</v>
      </c>
      <c r="L13" s="54">
        <v>0</v>
      </c>
      <c r="M13" s="54">
        <v>0</v>
      </c>
      <c r="N13" s="54">
        <v>0</v>
      </c>
      <c r="O13" s="43">
        <f>'Attachment B Audited Local Adj.'!D38</f>
        <v>41730</v>
      </c>
      <c r="P13" s="54">
        <v>0</v>
      </c>
      <c r="Q13" s="54">
        <v>582546</v>
      </c>
      <c r="R13" s="54">
        <v>0</v>
      </c>
      <c r="S13" s="34">
        <f t="shared" si="2"/>
        <v>14109057</v>
      </c>
      <c r="T13" s="56">
        <v>1745.51</v>
      </c>
      <c r="U13" s="37">
        <f t="shared" si="3"/>
        <v>8083</v>
      </c>
      <c r="V13" s="85" t="s">
        <v>110</v>
      </c>
      <c r="W13" s="39"/>
      <c r="X13" s="40"/>
      <c r="Y13" s="41"/>
      <c r="Z13" s="41"/>
      <c r="AA13" s="41"/>
      <c r="AB13" s="41"/>
      <c r="AC13" s="41"/>
      <c r="AD13" s="41"/>
      <c r="AE13" s="41"/>
    </row>
    <row r="14" spans="1:33" x14ac:dyDescent="0.2">
      <c r="A14" s="37" t="s">
        <v>16</v>
      </c>
      <c r="B14" s="38">
        <v>26408865</v>
      </c>
      <c r="C14" s="43">
        <v>4122</v>
      </c>
      <c r="D14" s="43">
        <v>1464115</v>
      </c>
      <c r="E14" s="43">
        <v>1949664</v>
      </c>
      <c r="F14" s="34">
        <f t="shared" si="0"/>
        <v>29826766</v>
      </c>
      <c r="G14" s="54">
        <v>9506526</v>
      </c>
      <c r="H14" s="54">
        <v>0</v>
      </c>
      <c r="I14" s="54">
        <v>70794</v>
      </c>
      <c r="J14" s="54">
        <v>383718</v>
      </c>
      <c r="K14" s="43">
        <f t="shared" si="1"/>
        <v>9961038</v>
      </c>
      <c r="L14" s="54">
        <v>0</v>
      </c>
      <c r="M14" s="54">
        <v>0</v>
      </c>
      <c r="N14" s="54">
        <v>0</v>
      </c>
      <c r="O14" s="43">
        <f>'Attachment B Audited Local Adj.'!D31</f>
        <v>1173736</v>
      </c>
      <c r="P14" s="54">
        <v>0</v>
      </c>
      <c r="Q14" s="54">
        <v>1592779</v>
      </c>
      <c r="R14" s="54">
        <v>0</v>
      </c>
      <c r="S14" s="34">
        <f t="shared" si="2"/>
        <v>42554319</v>
      </c>
      <c r="T14" s="56">
        <v>5355.23</v>
      </c>
      <c r="U14" s="37">
        <f t="shared" si="3"/>
        <v>7946</v>
      </c>
      <c r="V14" s="85" t="s">
        <v>110</v>
      </c>
      <c r="W14" s="39"/>
      <c r="X14" s="40"/>
      <c r="Y14" s="41"/>
      <c r="Z14" s="41"/>
      <c r="AA14" s="41"/>
      <c r="AB14" s="41"/>
      <c r="AC14" s="41"/>
      <c r="AD14" s="41"/>
      <c r="AE14" s="41"/>
    </row>
    <row r="15" spans="1:33" x14ac:dyDescent="0.2">
      <c r="A15" s="37" t="s">
        <v>28</v>
      </c>
      <c r="B15" s="38">
        <v>4408705</v>
      </c>
      <c r="C15" s="43">
        <v>24</v>
      </c>
      <c r="D15" s="43">
        <v>131055</v>
      </c>
      <c r="E15" s="43">
        <v>300720</v>
      </c>
      <c r="F15" s="34">
        <f t="shared" si="0"/>
        <v>4840504</v>
      </c>
      <c r="G15" s="54">
        <v>3079911</v>
      </c>
      <c r="H15" s="54">
        <v>5151</v>
      </c>
      <c r="I15" s="54">
        <v>44071</v>
      </c>
      <c r="J15" s="54">
        <v>0</v>
      </c>
      <c r="K15" s="43">
        <f t="shared" si="1"/>
        <v>3129133</v>
      </c>
      <c r="L15" s="54">
        <v>0</v>
      </c>
      <c r="M15" s="54">
        <v>0</v>
      </c>
      <c r="N15" s="54">
        <v>0</v>
      </c>
      <c r="O15" s="43">
        <f>'Attachment B Audited Local Adj.'!D50</f>
        <v>15083</v>
      </c>
      <c r="P15" s="54">
        <v>0</v>
      </c>
      <c r="Q15" s="54">
        <v>198075</v>
      </c>
      <c r="R15" s="54">
        <v>0</v>
      </c>
      <c r="S15" s="34">
        <f t="shared" si="2"/>
        <v>8182795</v>
      </c>
      <c r="T15" s="56">
        <v>1033.94</v>
      </c>
      <c r="U15" s="37">
        <f t="shared" si="3"/>
        <v>7914</v>
      </c>
      <c r="V15" s="85" t="s">
        <v>110</v>
      </c>
      <c r="W15" s="39"/>
      <c r="X15" s="40"/>
      <c r="Y15" s="41"/>
      <c r="Z15" s="41"/>
      <c r="AA15" s="41"/>
      <c r="AB15" s="41"/>
      <c r="AC15" s="41"/>
      <c r="AD15" s="41"/>
      <c r="AE15" s="41"/>
    </row>
    <row r="16" spans="1:33" x14ac:dyDescent="0.2">
      <c r="A16" s="37" t="s">
        <v>27</v>
      </c>
      <c r="B16" s="38">
        <v>1235364</v>
      </c>
      <c r="C16" s="43">
        <v>1942</v>
      </c>
      <c r="D16" s="43">
        <v>51690</v>
      </c>
      <c r="E16" s="43">
        <v>21607</v>
      </c>
      <c r="F16" s="34">
        <f t="shared" si="0"/>
        <v>1310603</v>
      </c>
      <c r="G16" s="54">
        <v>38975</v>
      </c>
      <c r="H16" s="54">
        <v>10912</v>
      </c>
      <c r="I16" s="54">
        <v>4021</v>
      </c>
      <c r="J16" s="54">
        <v>0</v>
      </c>
      <c r="K16" s="43">
        <f t="shared" si="1"/>
        <v>53908</v>
      </c>
      <c r="L16" s="54">
        <v>0</v>
      </c>
      <c r="M16" s="54">
        <v>0</v>
      </c>
      <c r="N16" s="54">
        <v>0</v>
      </c>
      <c r="O16" s="43">
        <f>'Attachment B Audited Local Adj.'!D49</f>
        <v>7698</v>
      </c>
      <c r="P16" s="54">
        <v>0</v>
      </c>
      <c r="Q16" s="54">
        <v>334426</v>
      </c>
      <c r="R16" s="54">
        <v>0</v>
      </c>
      <c r="S16" s="34">
        <f t="shared" si="2"/>
        <v>1706635</v>
      </c>
      <c r="T16" s="56">
        <v>215.94</v>
      </c>
      <c r="U16" s="37">
        <f t="shared" si="3"/>
        <v>7903</v>
      </c>
      <c r="V16" s="85" t="s">
        <v>110</v>
      </c>
      <c r="W16" s="39"/>
      <c r="X16" s="40"/>
      <c r="Y16" s="41"/>
      <c r="Z16" s="41"/>
      <c r="AA16" s="41"/>
      <c r="AB16" s="41"/>
      <c r="AC16" s="41"/>
      <c r="AD16" s="41"/>
      <c r="AE16" s="41"/>
    </row>
    <row r="17" spans="1:33" x14ac:dyDescent="0.2">
      <c r="A17" s="38" t="s">
        <v>5</v>
      </c>
      <c r="B17" s="38">
        <v>6955892</v>
      </c>
      <c r="C17" s="43">
        <v>37</v>
      </c>
      <c r="D17" s="43">
        <v>103255</v>
      </c>
      <c r="E17" s="43">
        <v>450324</v>
      </c>
      <c r="F17" s="34">
        <f t="shared" si="0"/>
        <v>7509508</v>
      </c>
      <c r="G17" s="54">
        <v>2782299</v>
      </c>
      <c r="H17" s="54">
        <v>97391</v>
      </c>
      <c r="I17" s="54">
        <v>101882</v>
      </c>
      <c r="J17" s="54">
        <v>0</v>
      </c>
      <c r="K17" s="43">
        <f t="shared" si="1"/>
        <v>2981572</v>
      </c>
      <c r="L17" s="54">
        <v>0</v>
      </c>
      <c r="M17" s="54">
        <v>0</v>
      </c>
      <c r="N17" s="54">
        <v>0</v>
      </c>
      <c r="O17" s="43">
        <f>'Attachment B Audited Local Adj.'!D17</f>
        <v>1091</v>
      </c>
      <c r="P17" s="54">
        <v>0</v>
      </c>
      <c r="Q17" s="54">
        <v>15394</v>
      </c>
      <c r="R17" s="54">
        <v>0</v>
      </c>
      <c r="S17" s="34">
        <f t="shared" si="2"/>
        <v>10507565</v>
      </c>
      <c r="T17" s="57">
        <v>1330.78</v>
      </c>
      <c r="U17" s="37">
        <f t="shared" si="3"/>
        <v>7896</v>
      </c>
      <c r="V17" s="85" t="s">
        <v>110</v>
      </c>
      <c r="W17" s="39"/>
      <c r="X17" s="40"/>
      <c r="Y17" s="41"/>
      <c r="Z17" s="41"/>
      <c r="AA17" s="41"/>
      <c r="AB17" s="41"/>
      <c r="AC17" s="41"/>
      <c r="AD17" s="41"/>
      <c r="AE17" s="41"/>
    </row>
    <row r="18" spans="1:33" x14ac:dyDescent="0.2">
      <c r="A18" s="38" t="s">
        <v>51</v>
      </c>
      <c r="B18" s="38">
        <v>79299354</v>
      </c>
      <c r="C18" s="43">
        <v>0</v>
      </c>
      <c r="D18" s="43">
        <v>1826882</v>
      </c>
      <c r="E18" s="43">
        <v>8131473</v>
      </c>
      <c r="F18" s="34">
        <f t="shared" si="0"/>
        <v>89257709</v>
      </c>
      <c r="G18" s="54">
        <v>38883797</v>
      </c>
      <c r="H18" s="54">
        <v>1153016</v>
      </c>
      <c r="I18" s="54">
        <v>169505</v>
      </c>
      <c r="J18" s="54">
        <v>10854635</v>
      </c>
      <c r="K18" s="43">
        <f t="shared" si="1"/>
        <v>51060953</v>
      </c>
      <c r="L18" s="54">
        <v>0</v>
      </c>
      <c r="M18" s="54">
        <v>0</v>
      </c>
      <c r="N18" s="54">
        <v>0</v>
      </c>
      <c r="O18" s="43">
        <f>'Attachment B Audited Local Adj.'!D28</f>
        <v>0</v>
      </c>
      <c r="P18" s="54">
        <v>195558</v>
      </c>
      <c r="Q18" s="54">
        <v>613575</v>
      </c>
      <c r="R18" s="54">
        <v>0</v>
      </c>
      <c r="S18" s="34">
        <f t="shared" si="2"/>
        <v>141127795</v>
      </c>
      <c r="T18" s="57">
        <v>17914.009999999998</v>
      </c>
      <c r="U18" s="37">
        <f t="shared" si="3"/>
        <v>7878</v>
      </c>
      <c r="V18" s="85" t="s">
        <v>110</v>
      </c>
      <c r="W18" s="39"/>
      <c r="X18" s="40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x14ac:dyDescent="0.2">
      <c r="A19" s="37" t="s">
        <v>12</v>
      </c>
      <c r="B19" s="38">
        <v>37944127</v>
      </c>
      <c r="C19" s="43">
        <v>0</v>
      </c>
      <c r="D19" s="43">
        <v>766888</v>
      </c>
      <c r="E19" s="43">
        <v>3042288</v>
      </c>
      <c r="F19" s="34">
        <f t="shared" si="0"/>
        <v>41753303</v>
      </c>
      <c r="G19" s="54">
        <v>26535314</v>
      </c>
      <c r="H19" s="54">
        <v>0</v>
      </c>
      <c r="I19" s="54">
        <v>244414</v>
      </c>
      <c r="J19" s="54">
        <v>0</v>
      </c>
      <c r="K19" s="43">
        <f t="shared" si="1"/>
        <v>26779728</v>
      </c>
      <c r="L19" s="54">
        <v>0</v>
      </c>
      <c r="M19" s="54">
        <v>258673</v>
      </c>
      <c r="N19" s="54">
        <v>0</v>
      </c>
      <c r="O19" s="43">
        <f>'Attachment B Audited Local Adj.'!D25</f>
        <v>0</v>
      </c>
      <c r="P19" s="54">
        <v>245679</v>
      </c>
      <c r="Q19" s="54">
        <v>90811</v>
      </c>
      <c r="R19" s="54">
        <v>0</v>
      </c>
      <c r="S19" s="34">
        <f t="shared" si="2"/>
        <v>69128194</v>
      </c>
      <c r="T19" s="57">
        <v>8794.9699999999993</v>
      </c>
      <c r="U19" s="37">
        <f t="shared" si="3"/>
        <v>7860</v>
      </c>
      <c r="V19" s="85" t="s">
        <v>110</v>
      </c>
      <c r="W19" s="39"/>
      <c r="X19" s="40"/>
      <c r="Y19" s="41"/>
      <c r="Z19" s="41"/>
      <c r="AA19" s="41"/>
      <c r="AB19" s="41"/>
      <c r="AC19" s="41"/>
      <c r="AD19" s="41"/>
      <c r="AE19" s="41"/>
    </row>
    <row r="20" spans="1:33" x14ac:dyDescent="0.2">
      <c r="A20" s="37" t="s">
        <v>6</v>
      </c>
      <c r="B20" s="38">
        <v>6239327</v>
      </c>
      <c r="C20" s="43">
        <v>0</v>
      </c>
      <c r="D20" s="43">
        <v>162527</v>
      </c>
      <c r="E20" s="43">
        <v>650980</v>
      </c>
      <c r="F20" s="34">
        <f t="shared" si="0"/>
        <v>7052834</v>
      </c>
      <c r="G20" s="54">
        <v>1300000</v>
      </c>
      <c r="H20" s="54">
        <v>0</v>
      </c>
      <c r="I20" s="54">
        <v>21594</v>
      </c>
      <c r="J20" s="54">
        <v>0</v>
      </c>
      <c r="K20" s="43">
        <f t="shared" si="1"/>
        <v>1321594</v>
      </c>
      <c r="L20" s="54">
        <v>0</v>
      </c>
      <c r="M20" s="54">
        <v>0</v>
      </c>
      <c r="N20" s="54">
        <v>0</v>
      </c>
      <c r="O20" s="43">
        <f>'Attachment B Audited Local Adj.'!D18</f>
        <v>297424</v>
      </c>
      <c r="P20" s="54">
        <v>0</v>
      </c>
      <c r="Q20" s="54">
        <v>800995</v>
      </c>
      <c r="R20" s="54">
        <v>0</v>
      </c>
      <c r="S20" s="34">
        <f t="shared" si="2"/>
        <v>9472847</v>
      </c>
      <c r="T20" s="56">
        <v>1209.79</v>
      </c>
      <c r="U20" s="37">
        <f t="shared" si="3"/>
        <v>7830</v>
      </c>
      <c r="V20" s="85" t="s">
        <v>110</v>
      </c>
      <c r="W20" s="39"/>
      <c r="X20" s="40"/>
      <c r="Y20" s="41"/>
      <c r="Z20" s="41"/>
      <c r="AA20" s="41"/>
      <c r="AB20" s="41"/>
      <c r="AC20" s="41"/>
      <c r="AD20" s="41"/>
      <c r="AE20" s="41"/>
    </row>
    <row r="21" spans="1:33" x14ac:dyDescent="0.2">
      <c r="A21" s="37" t="s">
        <v>1</v>
      </c>
      <c r="B21" s="38">
        <v>326321045</v>
      </c>
      <c r="C21" s="43">
        <v>123638</v>
      </c>
      <c r="D21" s="43">
        <v>6274911</v>
      </c>
      <c r="E21" s="43">
        <v>21955967</v>
      </c>
      <c r="F21" s="34">
        <f t="shared" si="0"/>
        <v>354675561</v>
      </c>
      <c r="G21" s="54">
        <v>208347278</v>
      </c>
      <c r="H21" s="54">
        <v>4696923</v>
      </c>
      <c r="I21" s="54">
        <v>3130016</v>
      </c>
      <c r="J21" s="54">
        <v>0</v>
      </c>
      <c r="K21" s="43">
        <f t="shared" si="1"/>
        <v>216174217</v>
      </c>
      <c r="L21" s="54">
        <v>0</v>
      </c>
      <c r="M21" s="54">
        <v>49349</v>
      </c>
      <c r="N21" s="54">
        <v>0</v>
      </c>
      <c r="O21" s="43">
        <f>'Attachment B Audited Local Adj.'!D7</f>
        <v>8712921</v>
      </c>
      <c r="P21" s="54">
        <v>354886</v>
      </c>
      <c r="Q21" s="54">
        <v>936176</v>
      </c>
      <c r="R21" s="54">
        <v>0</v>
      </c>
      <c r="S21" s="34">
        <f t="shared" si="2"/>
        <v>580903110</v>
      </c>
      <c r="T21" s="56">
        <v>74302.960000000006</v>
      </c>
      <c r="U21" s="37">
        <f t="shared" si="3"/>
        <v>7818</v>
      </c>
      <c r="V21" s="85" t="s">
        <v>110</v>
      </c>
      <c r="W21" s="39"/>
      <c r="X21" s="40"/>
      <c r="Y21" s="41"/>
      <c r="Z21" s="41"/>
      <c r="AA21" s="41"/>
      <c r="AB21" s="41"/>
      <c r="AC21" s="41"/>
      <c r="AD21" s="41"/>
      <c r="AE21" s="41"/>
    </row>
    <row r="22" spans="1:33" x14ac:dyDescent="0.2">
      <c r="A22" s="37" t="s">
        <v>30</v>
      </c>
      <c r="B22" s="38">
        <v>3821653</v>
      </c>
      <c r="C22" s="43">
        <v>393</v>
      </c>
      <c r="D22" s="43">
        <v>58002</v>
      </c>
      <c r="E22" s="43">
        <v>235296</v>
      </c>
      <c r="F22" s="34">
        <f t="shared" si="0"/>
        <v>4115344</v>
      </c>
      <c r="G22" s="54">
        <v>583619</v>
      </c>
      <c r="H22" s="54">
        <v>462</v>
      </c>
      <c r="I22" s="54">
        <v>129457</v>
      </c>
      <c r="J22" s="54">
        <v>0</v>
      </c>
      <c r="K22" s="43">
        <f t="shared" si="1"/>
        <v>713538</v>
      </c>
      <c r="L22" s="54">
        <v>0</v>
      </c>
      <c r="M22" s="54">
        <v>0</v>
      </c>
      <c r="N22" s="54">
        <v>0</v>
      </c>
      <c r="O22" s="43">
        <f>'Attachment B Audited Local Adj.'!D52</f>
        <v>2085</v>
      </c>
      <c r="P22" s="54">
        <v>848488</v>
      </c>
      <c r="Q22" s="54">
        <v>85697</v>
      </c>
      <c r="R22" s="54">
        <v>0</v>
      </c>
      <c r="S22" s="34">
        <f t="shared" si="2"/>
        <v>5765152</v>
      </c>
      <c r="T22" s="56">
        <v>739.79</v>
      </c>
      <c r="U22" s="37">
        <f t="shared" si="3"/>
        <v>7793</v>
      </c>
      <c r="V22" s="85" t="s">
        <v>110</v>
      </c>
      <c r="W22" s="39"/>
      <c r="X22" s="40"/>
      <c r="Y22" s="41"/>
      <c r="Z22" s="41"/>
      <c r="AA22" s="41"/>
      <c r="AB22" s="41"/>
      <c r="AC22" s="41"/>
      <c r="AD22" s="41"/>
      <c r="AE22" s="41"/>
    </row>
    <row r="23" spans="1:33" x14ac:dyDescent="0.2">
      <c r="A23" s="37" t="s">
        <v>0</v>
      </c>
      <c r="B23" s="34">
        <v>4430887</v>
      </c>
      <c r="C23" s="43">
        <v>0</v>
      </c>
      <c r="D23" s="43">
        <v>204308</v>
      </c>
      <c r="E23" s="43">
        <v>71344</v>
      </c>
      <c r="F23" s="34">
        <f t="shared" si="0"/>
        <v>4706539</v>
      </c>
      <c r="G23" s="54">
        <v>900000</v>
      </c>
      <c r="H23" s="54">
        <v>0</v>
      </c>
      <c r="I23" s="54">
        <v>35023</v>
      </c>
      <c r="J23" s="54">
        <v>213141</v>
      </c>
      <c r="K23" s="43">
        <f t="shared" si="1"/>
        <v>1148164</v>
      </c>
      <c r="L23" s="54">
        <v>0</v>
      </c>
      <c r="M23" s="54">
        <v>0</v>
      </c>
      <c r="N23" s="54">
        <v>0</v>
      </c>
      <c r="O23" s="43">
        <f>'Attachment B Audited Local Adj.'!D6</f>
        <v>692014</v>
      </c>
      <c r="P23" s="54">
        <v>0</v>
      </c>
      <c r="Q23" s="54">
        <v>719280</v>
      </c>
      <c r="R23" s="54">
        <v>0</v>
      </c>
      <c r="S23" s="34">
        <f t="shared" si="2"/>
        <v>7265997</v>
      </c>
      <c r="T23" s="56">
        <v>948.1</v>
      </c>
      <c r="U23" s="37">
        <f t="shared" si="3"/>
        <v>7664</v>
      </c>
      <c r="V23" s="85" t="s">
        <v>110</v>
      </c>
      <c r="W23" s="39"/>
      <c r="X23" s="40"/>
      <c r="Y23" s="41"/>
      <c r="Z23" s="41"/>
      <c r="AA23" s="41"/>
      <c r="AB23" s="41"/>
      <c r="AC23" s="41"/>
      <c r="AD23" s="41"/>
      <c r="AE23" s="41"/>
    </row>
    <row r="24" spans="1:33" x14ac:dyDescent="0.2">
      <c r="A24" s="37" t="s">
        <v>47</v>
      </c>
      <c r="B24" s="34">
        <v>9169458</v>
      </c>
      <c r="C24" s="43">
        <v>0</v>
      </c>
      <c r="D24" s="43">
        <v>376791</v>
      </c>
      <c r="E24" s="43">
        <v>398640</v>
      </c>
      <c r="F24" s="34">
        <f t="shared" si="0"/>
        <v>9944889</v>
      </c>
      <c r="G24" s="54">
        <v>0</v>
      </c>
      <c r="H24" s="54">
        <v>0</v>
      </c>
      <c r="I24" s="54">
        <v>0</v>
      </c>
      <c r="J24" s="54">
        <v>0</v>
      </c>
      <c r="K24" s="43">
        <f t="shared" si="1"/>
        <v>0</v>
      </c>
      <c r="L24" s="54">
        <v>272926</v>
      </c>
      <c r="M24" s="54">
        <v>0</v>
      </c>
      <c r="N24" s="54">
        <v>0</v>
      </c>
      <c r="O24" s="43">
        <f>'Attachment B Audited Local Adj.'!D48</f>
        <v>4378622</v>
      </c>
      <c r="P24" s="54">
        <v>0</v>
      </c>
      <c r="Q24" s="54">
        <v>2814973</v>
      </c>
      <c r="R24" s="54">
        <v>0</v>
      </c>
      <c r="S24" s="34">
        <f t="shared" si="2"/>
        <v>17411410</v>
      </c>
      <c r="T24" s="56">
        <v>2278.52</v>
      </c>
      <c r="U24" s="37">
        <f t="shared" si="3"/>
        <v>7642</v>
      </c>
      <c r="V24" s="85" t="s">
        <v>110</v>
      </c>
      <c r="W24" s="39"/>
      <c r="X24" s="40"/>
      <c r="Y24" s="41"/>
      <c r="Z24" s="41"/>
      <c r="AA24" s="41"/>
      <c r="AB24" s="41"/>
      <c r="AC24" s="41"/>
      <c r="AD24" s="41"/>
      <c r="AE24" s="41"/>
    </row>
    <row r="25" spans="1:33" x14ac:dyDescent="0.2">
      <c r="A25" s="37" t="s">
        <v>25</v>
      </c>
      <c r="B25" s="38">
        <v>12467487</v>
      </c>
      <c r="C25" s="43">
        <v>0</v>
      </c>
      <c r="D25" s="43">
        <v>208838</v>
      </c>
      <c r="E25" s="43">
        <v>579425</v>
      </c>
      <c r="F25" s="34">
        <f t="shared" si="0"/>
        <v>13255750</v>
      </c>
      <c r="G25" s="54">
        <v>6544533</v>
      </c>
      <c r="H25" s="54">
        <v>0</v>
      </c>
      <c r="I25" s="54">
        <v>100082</v>
      </c>
      <c r="J25" s="54">
        <v>0</v>
      </c>
      <c r="K25" s="43">
        <f t="shared" si="1"/>
        <v>6644615</v>
      </c>
      <c r="L25" s="54">
        <v>0</v>
      </c>
      <c r="M25" s="54">
        <v>0</v>
      </c>
      <c r="N25" s="54">
        <v>0</v>
      </c>
      <c r="O25" s="43">
        <f>'Attachment B Audited Local Adj.'!D45</f>
        <v>42556</v>
      </c>
      <c r="P25" s="54">
        <v>245916</v>
      </c>
      <c r="Q25" s="54">
        <v>83160</v>
      </c>
      <c r="R25" s="54">
        <v>0</v>
      </c>
      <c r="S25" s="34">
        <f t="shared" si="2"/>
        <v>20271997</v>
      </c>
      <c r="T25" s="56">
        <v>2691.54</v>
      </c>
      <c r="U25" s="37">
        <f t="shared" si="3"/>
        <v>7532</v>
      </c>
      <c r="V25" s="85" t="s">
        <v>110</v>
      </c>
      <c r="W25" s="39"/>
      <c r="X25" s="40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x14ac:dyDescent="0.2">
      <c r="A26" s="37" t="s">
        <v>32</v>
      </c>
      <c r="B26" s="34">
        <v>8931363</v>
      </c>
      <c r="C26" s="43">
        <v>0</v>
      </c>
      <c r="D26" s="43">
        <v>480016</v>
      </c>
      <c r="E26" s="43">
        <v>797753</v>
      </c>
      <c r="F26" s="34">
        <f t="shared" si="0"/>
        <v>10209132</v>
      </c>
      <c r="G26" s="58">
        <v>0</v>
      </c>
      <c r="H26" s="58">
        <v>0</v>
      </c>
      <c r="I26" s="58">
        <v>0</v>
      </c>
      <c r="J26" s="58">
        <v>0</v>
      </c>
      <c r="K26" s="43">
        <f t="shared" si="1"/>
        <v>0</v>
      </c>
      <c r="L26" s="59">
        <v>19208</v>
      </c>
      <c r="M26" s="58">
        <v>0</v>
      </c>
      <c r="N26" s="58">
        <v>0</v>
      </c>
      <c r="O26" s="43">
        <f>'Attachment B Audited Local Adj.'!D4</f>
        <v>316986</v>
      </c>
      <c r="P26" s="58">
        <v>0</v>
      </c>
      <c r="Q26" s="59">
        <v>1068740</v>
      </c>
      <c r="R26" s="58">
        <v>0</v>
      </c>
      <c r="S26" s="34">
        <f t="shared" si="2"/>
        <v>11614066</v>
      </c>
      <c r="T26" s="56">
        <v>1555.39</v>
      </c>
      <c r="U26" s="37">
        <f t="shared" si="3"/>
        <v>7467</v>
      </c>
      <c r="V26" s="85" t="s">
        <v>110</v>
      </c>
      <c r="W26" s="39"/>
      <c r="X26" s="40"/>
      <c r="Y26" s="41"/>
      <c r="Z26" s="41"/>
      <c r="AA26" s="41"/>
      <c r="AB26" s="41"/>
      <c r="AC26" s="41"/>
      <c r="AD26" s="41"/>
      <c r="AE26" s="41"/>
    </row>
    <row r="27" spans="1:33" x14ac:dyDescent="0.2">
      <c r="A27" s="37" t="s">
        <v>7</v>
      </c>
      <c r="B27" s="38">
        <v>110480713</v>
      </c>
      <c r="C27" s="43">
        <v>0</v>
      </c>
      <c r="D27" s="43">
        <v>3726805</v>
      </c>
      <c r="E27" s="43">
        <v>12039896</v>
      </c>
      <c r="F27" s="34">
        <f t="shared" si="0"/>
        <v>126247414</v>
      </c>
      <c r="G27" s="54">
        <v>50045400</v>
      </c>
      <c r="H27" s="54">
        <v>0</v>
      </c>
      <c r="I27" s="54">
        <v>845066</v>
      </c>
      <c r="J27" s="54">
        <v>0</v>
      </c>
      <c r="K27" s="43">
        <f t="shared" si="1"/>
        <v>50890466</v>
      </c>
      <c r="L27" s="54">
        <v>0</v>
      </c>
      <c r="M27" s="54">
        <v>21518</v>
      </c>
      <c r="N27" s="54">
        <v>0</v>
      </c>
      <c r="O27" s="43">
        <f>'Attachment B Audited Local Adj.'!D19</f>
        <v>9621974</v>
      </c>
      <c r="P27" s="54">
        <v>316751</v>
      </c>
      <c r="Q27" s="54">
        <v>410535</v>
      </c>
      <c r="R27" s="54">
        <v>0</v>
      </c>
      <c r="S27" s="34">
        <f t="shared" si="2"/>
        <v>187508658</v>
      </c>
      <c r="T27" s="56">
        <v>25255.4</v>
      </c>
      <c r="U27" s="37">
        <f t="shared" si="3"/>
        <v>7424</v>
      </c>
      <c r="V27" s="85" t="s">
        <v>110</v>
      </c>
      <c r="W27" s="39"/>
      <c r="X27" s="40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x14ac:dyDescent="0.2">
      <c r="A28" s="37" t="s">
        <v>18</v>
      </c>
      <c r="B28" s="38">
        <v>170026401</v>
      </c>
      <c r="C28" s="43">
        <v>0</v>
      </c>
      <c r="D28" s="43">
        <v>2753660</v>
      </c>
      <c r="E28" s="43">
        <v>16804605</v>
      </c>
      <c r="F28" s="34">
        <f t="shared" si="0"/>
        <v>189584666</v>
      </c>
      <c r="G28" s="54">
        <v>58374918</v>
      </c>
      <c r="H28" s="54">
        <v>0</v>
      </c>
      <c r="I28" s="54">
        <v>1041016</v>
      </c>
      <c r="J28" s="54">
        <v>0</v>
      </c>
      <c r="K28" s="43">
        <f t="shared" si="1"/>
        <v>59415934</v>
      </c>
      <c r="L28" s="54">
        <v>0</v>
      </c>
      <c r="M28" s="54">
        <v>0</v>
      </c>
      <c r="N28" s="54">
        <v>0</v>
      </c>
      <c r="O28" s="43">
        <f>'Attachment B Audited Local Adj.'!D36</f>
        <v>0</v>
      </c>
      <c r="P28" s="54">
        <v>618220</v>
      </c>
      <c r="Q28" s="54">
        <v>1276298</v>
      </c>
      <c r="R28" s="54">
        <v>0</v>
      </c>
      <c r="S28" s="34">
        <f t="shared" si="2"/>
        <v>250895118</v>
      </c>
      <c r="T28" s="56">
        <v>33816.21</v>
      </c>
      <c r="U28" s="37">
        <f t="shared" si="3"/>
        <v>7419</v>
      </c>
      <c r="V28" s="85" t="s">
        <v>110</v>
      </c>
      <c r="W28" s="39"/>
      <c r="X28" s="40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x14ac:dyDescent="0.2">
      <c r="A29" s="37" t="s">
        <v>46</v>
      </c>
      <c r="B29" s="34">
        <v>5411158</v>
      </c>
      <c r="C29" s="43">
        <v>0</v>
      </c>
      <c r="D29" s="43">
        <v>174460</v>
      </c>
      <c r="E29" s="43">
        <v>244992</v>
      </c>
      <c r="F29" s="34">
        <f t="shared" si="0"/>
        <v>5830610</v>
      </c>
      <c r="G29" s="54">
        <v>0</v>
      </c>
      <c r="H29" s="54">
        <v>0</v>
      </c>
      <c r="I29" s="54">
        <v>0</v>
      </c>
      <c r="J29" s="54">
        <v>0</v>
      </c>
      <c r="K29" s="43">
        <f t="shared" si="1"/>
        <v>0</v>
      </c>
      <c r="L29" s="54">
        <v>41294</v>
      </c>
      <c r="M29" s="54">
        <v>0</v>
      </c>
      <c r="N29" s="54">
        <v>0</v>
      </c>
      <c r="O29" s="43">
        <f>'Attachment B Audited Local Adj.'!D47</f>
        <v>0</v>
      </c>
      <c r="P29" s="54">
        <v>264771</v>
      </c>
      <c r="Q29" s="54">
        <v>614390</v>
      </c>
      <c r="R29" s="54">
        <v>0</v>
      </c>
      <c r="S29" s="34">
        <f t="shared" si="2"/>
        <v>6751065</v>
      </c>
      <c r="T29" s="56">
        <v>910.05</v>
      </c>
      <c r="U29" s="37">
        <f t="shared" si="3"/>
        <v>7418</v>
      </c>
      <c r="V29" s="85" t="s">
        <v>110</v>
      </c>
      <c r="W29" s="39"/>
      <c r="X29" s="40"/>
      <c r="Y29" s="41"/>
      <c r="Z29" s="41"/>
      <c r="AA29" s="41"/>
      <c r="AB29" s="41"/>
      <c r="AC29" s="41"/>
      <c r="AD29" s="41"/>
      <c r="AE29" s="41"/>
    </row>
    <row r="30" spans="1:33" x14ac:dyDescent="0.2">
      <c r="A30" s="37" t="s">
        <v>35</v>
      </c>
      <c r="B30" s="34">
        <v>30264654</v>
      </c>
      <c r="C30" s="43">
        <v>0</v>
      </c>
      <c r="D30" s="43">
        <v>1608842</v>
      </c>
      <c r="E30" s="43">
        <v>94554</v>
      </c>
      <c r="F30" s="34">
        <f t="shared" si="0"/>
        <v>31968050</v>
      </c>
      <c r="G30" s="54">
        <v>0</v>
      </c>
      <c r="H30" s="54">
        <v>0</v>
      </c>
      <c r="I30" s="54">
        <v>0</v>
      </c>
      <c r="J30" s="54">
        <v>0</v>
      </c>
      <c r="K30" s="43">
        <f t="shared" si="1"/>
        <v>0</v>
      </c>
      <c r="L30" s="54">
        <v>3486176</v>
      </c>
      <c r="M30" s="54">
        <v>0</v>
      </c>
      <c r="N30" s="54">
        <v>0</v>
      </c>
      <c r="O30" s="43">
        <f>'Attachment B Audited Local Adj.'!D9</f>
        <v>12738007</v>
      </c>
      <c r="P30" s="54">
        <v>0</v>
      </c>
      <c r="Q30" s="54">
        <v>5407056</v>
      </c>
      <c r="R30" s="54">
        <v>0</v>
      </c>
      <c r="S30" s="34">
        <f t="shared" si="2"/>
        <v>53599289</v>
      </c>
      <c r="T30" s="56">
        <v>7232.2</v>
      </c>
      <c r="U30" s="37">
        <f t="shared" si="3"/>
        <v>7411</v>
      </c>
      <c r="V30" s="85" t="s">
        <v>110</v>
      </c>
      <c r="W30" s="39"/>
      <c r="X30" s="40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x14ac:dyDescent="0.2">
      <c r="A31" s="37" t="s">
        <v>3</v>
      </c>
      <c r="B31" s="38">
        <v>4275068</v>
      </c>
      <c r="C31" s="43">
        <v>0</v>
      </c>
      <c r="D31" s="43">
        <v>127135</v>
      </c>
      <c r="E31" s="43">
        <v>126140</v>
      </c>
      <c r="F31" s="34">
        <f t="shared" si="0"/>
        <v>4528343</v>
      </c>
      <c r="G31" s="54">
        <v>1500000</v>
      </c>
      <c r="H31" s="54">
        <v>4903</v>
      </c>
      <c r="I31" s="54">
        <v>9967</v>
      </c>
      <c r="J31" s="54">
        <v>145039</v>
      </c>
      <c r="K31" s="43">
        <f t="shared" si="1"/>
        <v>1659909</v>
      </c>
      <c r="L31" s="54">
        <v>0</v>
      </c>
      <c r="M31" s="54">
        <v>45535</v>
      </c>
      <c r="N31" s="54">
        <v>12823</v>
      </c>
      <c r="O31" s="43">
        <f>'Attachment B Audited Local Adj.'!D14</f>
        <v>21548</v>
      </c>
      <c r="P31" s="54">
        <v>0</v>
      </c>
      <c r="Q31" s="54">
        <v>124704</v>
      </c>
      <c r="R31" s="54">
        <v>0</v>
      </c>
      <c r="S31" s="34">
        <f t="shared" si="2"/>
        <v>6392862</v>
      </c>
      <c r="T31" s="56">
        <v>867.77</v>
      </c>
      <c r="U31" s="37">
        <f t="shared" si="3"/>
        <v>7367</v>
      </c>
      <c r="V31" s="85" t="s">
        <v>110</v>
      </c>
      <c r="W31" s="39"/>
      <c r="X31" s="40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x14ac:dyDescent="0.2">
      <c r="A32" s="37" t="s">
        <v>14</v>
      </c>
      <c r="B32" s="38">
        <v>26100337</v>
      </c>
      <c r="C32" s="43">
        <v>0</v>
      </c>
      <c r="D32" s="43">
        <v>401778</v>
      </c>
      <c r="E32" s="43">
        <v>1782660</v>
      </c>
      <c r="F32" s="34">
        <f t="shared" si="0"/>
        <v>28284775</v>
      </c>
      <c r="G32" s="54">
        <v>9238685</v>
      </c>
      <c r="H32" s="54">
        <v>139</v>
      </c>
      <c r="I32" s="54">
        <v>131876</v>
      </c>
      <c r="J32" s="54">
        <v>116736</v>
      </c>
      <c r="K32" s="43">
        <f t="shared" si="1"/>
        <v>9487436</v>
      </c>
      <c r="L32" s="54">
        <v>0</v>
      </c>
      <c r="M32" s="54">
        <v>0</v>
      </c>
      <c r="N32" s="54">
        <v>0</v>
      </c>
      <c r="O32" s="43">
        <f>'Attachment B Audited Local Adj.'!D29</f>
        <v>0</v>
      </c>
      <c r="P32" s="54">
        <v>4868</v>
      </c>
      <c r="Q32" s="54">
        <v>78579</v>
      </c>
      <c r="R32" s="54">
        <v>0</v>
      </c>
      <c r="S32" s="34">
        <f t="shared" si="2"/>
        <v>37855658</v>
      </c>
      <c r="T32" s="55">
        <v>5178.2</v>
      </c>
      <c r="U32" s="37">
        <f t="shared" si="3"/>
        <v>7311</v>
      </c>
      <c r="V32" s="85" t="s">
        <v>110</v>
      </c>
      <c r="W32" s="39"/>
      <c r="X32" s="40"/>
      <c r="Y32" s="41"/>
      <c r="Z32" s="41"/>
      <c r="AA32" s="41"/>
      <c r="AB32" s="41"/>
      <c r="AC32" s="41"/>
      <c r="AD32" s="41"/>
      <c r="AE32" s="41"/>
    </row>
    <row r="33" spans="1:33" x14ac:dyDescent="0.2">
      <c r="A33" s="37" t="s">
        <v>9</v>
      </c>
      <c r="B33" s="38">
        <v>2687091</v>
      </c>
      <c r="C33" s="43">
        <v>0</v>
      </c>
      <c r="D33" s="43">
        <v>74314</v>
      </c>
      <c r="E33" s="43">
        <v>161236</v>
      </c>
      <c r="F33" s="34">
        <f t="shared" si="0"/>
        <v>2922641</v>
      </c>
      <c r="G33" s="54">
        <v>1605000</v>
      </c>
      <c r="H33" s="54">
        <v>20944</v>
      </c>
      <c r="I33" s="54">
        <v>3386</v>
      </c>
      <c r="J33" s="43">
        <v>0</v>
      </c>
      <c r="K33" s="43">
        <f t="shared" si="1"/>
        <v>1629330</v>
      </c>
      <c r="L33" s="54">
        <v>0</v>
      </c>
      <c r="M33" s="43">
        <v>0</v>
      </c>
      <c r="N33" s="43">
        <v>0</v>
      </c>
      <c r="O33" s="43">
        <f>'Attachment B Audited Local Adj.'!D21</f>
        <v>0</v>
      </c>
      <c r="P33" s="43">
        <v>0</v>
      </c>
      <c r="Q33" s="54">
        <v>80438</v>
      </c>
      <c r="R33" s="43">
        <v>0</v>
      </c>
      <c r="S33" s="34">
        <f t="shared" si="2"/>
        <v>4632409</v>
      </c>
      <c r="T33" s="57">
        <v>635.58000000000004</v>
      </c>
      <c r="U33" s="37">
        <f t="shared" si="3"/>
        <v>7288</v>
      </c>
      <c r="V33" s="85" t="s">
        <v>110</v>
      </c>
      <c r="W33" s="15"/>
      <c r="X33" s="40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x14ac:dyDescent="0.2">
      <c r="A34" s="37" t="s">
        <v>22</v>
      </c>
      <c r="B34" s="38">
        <v>36134185</v>
      </c>
      <c r="C34" s="43">
        <v>128411</v>
      </c>
      <c r="D34" s="43">
        <v>757705</v>
      </c>
      <c r="E34" s="43">
        <v>53514</v>
      </c>
      <c r="F34" s="34">
        <f t="shared" si="0"/>
        <v>37073815</v>
      </c>
      <c r="G34" s="54">
        <v>4157357</v>
      </c>
      <c r="H34" s="54">
        <v>112676</v>
      </c>
      <c r="I34" s="54">
        <v>743472</v>
      </c>
      <c r="J34" s="54">
        <v>0</v>
      </c>
      <c r="K34" s="43">
        <f t="shared" si="1"/>
        <v>5013505</v>
      </c>
      <c r="L34" s="54">
        <v>0</v>
      </c>
      <c r="M34" s="54">
        <v>0</v>
      </c>
      <c r="N34" s="54">
        <v>0</v>
      </c>
      <c r="O34" s="43">
        <f>'Attachment B Audited Local Adj.'!D40</f>
        <v>2214140</v>
      </c>
      <c r="P34" s="54">
        <v>0</v>
      </c>
      <c r="Q34" s="54">
        <v>5347434</v>
      </c>
      <c r="R34" s="54">
        <v>0</v>
      </c>
      <c r="S34" s="34">
        <f t="shared" si="2"/>
        <v>49648894</v>
      </c>
      <c r="T34" s="89">
        <v>6812.66</v>
      </c>
      <c r="U34" s="37">
        <f t="shared" si="3"/>
        <v>7288</v>
      </c>
      <c r="V34" s="85" t="s">
        <v>110</v>
      </c>
      <c r="W34" s="39"/>
      <c r="X34" s="40"/>
      <c r="Y34" s="41"/>
      <c r="Z34" s="41"/>
      <c r="AA34" s="41"/>
      <c r="AB34" s="41"/>
      <c r="AC34" s="41"/>
      <c r="AD34" s="41"/>
      <c r="AE34" s="41"/>
    </row>
    <row r="35" spans="1:33" x14ac:dyDescent="0.2">
      <c r="A35" s="38" t="s">
        <v>77</v>
      </c>
      <c r="B35" s="38">
        <v>503226</v>
      </c>
      <c r="C35" s="43">
        <v>0</v>
      </c>
      <c r="D35" s="43">
        <v>6537</v>
      </c>
      <c r="E35" s="43">
        <v>1040</v>
      </c>
      <c r="F35" s="34">
        <f t="shared" si="0"/>
        <v>510803</v>
      </c>
      <c r="G35" s="54">
        <v>36413</v>
      </c>
      <c r="H35" s="54">
        <v>1638</v>
      </c>
      <c r="I35" s="54">
        <v>1080</v>
      </c>
      <c r="J35" s="54">
        <v>0</v>
      </c>
      <c r="K35" s="43">
        <f t="shared" si="1"/>
        <v>39131</v>
      </c>
      <c r="L35" s="54">
        <v>0</v>
      </c>
      <c r="M35" s="54">
        <v>0</v>
      </c>
      <c r="N35" s="54">
        <v>0</v>
      </c>
      <c r="O35" s="43">
        <f>'Attachment B Audited Local Adj.'!D41</f>
        <v>0</v>
      </c>
      <c r="P35" s="54">
        <v>0</v>
      </c>
      <c r="Q35" s="54">
        <v>63180</v>
      </c>
      <c r="R35" s="54">
        <v>0</v>
      </c>
      <c r="S35" s="34">
        <f t="shared" si="2"/>
        <v>613114</v>
      </c>
      <c r="T35" s="57">
        <v>84.24</v>
      </c>
      <c r="U35" s="37">
        <f t="shared" si="3"/>
        <v>7278</v>
      </c>
      <c r="V35" s="85" t="s">
        <v>110</v>
      </c>
      <c r="W35" s="39"/>
      <c r="X35" s="40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x14ac:dyDescent="0.2">
      <c r="A36" s="37" t="s">
        <v>48</v>
      </c>
      <c r="B36" s="34">
        <v>5128421</v>
      </c>
      <c r="C36" s="43">
        <v>0</v>
      </c>
      <c r="D36" s="43">
        <v>295978</v>
      </c>
      <c r="E36" s="43">
        <v>71540</v>
      </c>
      <c r="F36" s="34">
        <f t="shared" ref="F36:F67" si="4">SUM(B36:E36)</f>
        <v>5495939</v>
      </c>
      <c r="G36" s="58">
        <v>0</v>
      </c>
      <c r="H36" s="58">
        <v>0</v>
      </c>
      <c r="I36" s="58">
        <v>0</v>
      </c>
      <c r="J36" s="58">
        <v>0</v>
      </c>
      <c r="K36" s="43">
        <f t="shared" ref="K36:K67" si="5">SUM(G36:J36)</f>
        <v>0</v>
      </c>
      <c r="L36" s="59">
        <v>25833</v>
      </c>
      <c r="M36" s="59">
        <v>0</v>
      </c>
      <c r="N36" s="59">
        <v>0</v>
      </c>
      <c r="O36" s="43">
        <f>'Attachment B Audited Local Adj.'!D54</f>
        <v>2078190</v>
      </c>
      <c r="P36" s="58">
        <v>2243</v>
      </c>
      <c r="Q36" s="59">
        <v>1207166</v>
      </c>
      <c r="R36" s="58">
        <v>0</v>
      </c>
      <c r="S36" s="34">
        <f t="shared" ref="S36:S67" si="6">SUM(K36:R36)+F36</f>
        <v>8809371</v>
      </c>
      <c r="T36" s="56">
        <v>1212.01</v>
      </c>
      <c r="U36" s="37">
        <f t="shared" ref="U36:U67" si="7">ROUND(S36/T36,0)</f>
        <v>7268</v>
      </c>
      <c r="V36" s="85" t="s">
        <v>110</v>
      </c>
      <c r="W36" s="39"/>
      <c r="X36" s="40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x14ac:dyDescent="0.2">
      <c r="A37" s="37" t="s">
        <v>40</v>
      </c>
      <c r="B37" s="38">
        <v>5803375</v>
      </c>
      <c r="C37" s="43">
        <v>0</v>
      </c>
      <c r="D37" s="43">
        <v>79596</v>
      </c>
      <c r="E37" s="43">
        <v>45630</v>
      </c>
      <c r="F37" s="34">
        <f t="shared" si="4"/>
        <v>5928601</v>
      </c>
      <c r="G37" s="43">
        <v>0</v>
      </c>
      <c r="H37" s="43">
        <v>0</v>
      </c>
      <c r="I37" s="43">
        <v>0</v>
      </c>
      <c r="J37" s="43">
        <v>0</v>
      </c>
      <c r="K37" s="43">
        <f t="shared" si="5"/>
        <v>0</v>
      </c>
      <c r="L37" s="34">
        <v>61180</v>
      </c>
      <c r="M37" s="43">
        <v>0</v>
      </c>
      <c r="N37" s="43">
        <v>0</v>
      </c>
      <c r="O37" s="34">
        <f>'Attachment B Audited Local Adj.'!D24</f>
        <v>296330</v>
      </c>
      <c r="P37" s="43">
        <v>0</v>
      </c>
      <c r="Q37" s="34">
        <v>1158192</v>
      </c>
      <c r="R37" s="43">
        <v>0</v>
      </c>
      <c r="S37" s="34">
        <f t="shared" si="6"/>
        <v>7444303</v>
      </c>
      <c r="T37" s="88">
        <v>1025.8499999999999</v>
      </c>
      <c r="U37" s="34">
        <f t="shared" si="7"/>
        <v>7257</v>
      </c>
      <c r="V37" s="85" t="s">
        <v>110</v>
      </c>
      <c r="W37" s="39"/>
      <c r="X37" s="40"/>
      <c r="Y37" s="41"/>
      <c r="Z37" s="41"/>
      <c r="AA37" s="41"/>
      <c r="AB37" s="41"/>
      <c r="AC37" s="41"/>
      <c r="AD37" s="41"/>
      <c r="AE37" s="41"/>
    </row>
    <row r="38" spans="1:33" x14ac:dyDescent="0.2">
      <c r="A38" s="37" t="s">
        <v>78</v>
      </c>
      <c r="B38" s="38">
        <v>29438295</v>
      </c>
      <c r="C38" s="43">
        <v>0</v>
      </c>
      <c r="D38" s="43">
        <v>1351608</v>
      </c>
      <c r="E38" s="43">
        <v>2011</v>
      </c>
      <c r="F38" s="34">
        <f t="shared" si="4"/>
        <v>30791914</v>
      </c>
      <c r="G38" s="54">
        <v>0</v>
      </c>
      <c r="H38" s="54">
        <v>0</v>
      </c>
      <c r="I38" s="54">
        <v>0</v>
      </c>
      <c r="J38" s="54">
        <v>0</v>
      </c>
      <c r="K38" s="43">
        <f t="shared" si="5"/>
        <v>0</v>
      </c>
      <c r="L38" s="54">
        <v>626228</v>
      </c>
      <c r="M38" s="54">
        <v>0</v>
      </c>
      <c r="N38" s="54">
        <v>0</v>
      </c>
      <c r="O38" s="43">
        <f>'Attachment B Audited Local Adj.'!D35</f>
        <v>13983916</v>
      </c>
      <c r="P38" s="54">
        <v>0</v>
      </c>
      <c r="Q38" s="54">
        <v>7096436</v>
      </c>
      <c r="R38" s="54">
        <v>0</v>
      </c>
      <c r="S38" s="34">
        <f t="shared" si="6"/>
        <v>52498494</v>
      </c>
      <c r="T38" s="56">
        <v>7302.76</v>
      </c>
      <c r="U38" s="37">
        <f t="shared" si="7"/>
        <v>7189</v>
      </c>
      <c r="V38" s="85" t="s">
        <v>110</v>
      </c>
      <c r="W38" s="39"/>
      <c r="X38" s="40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2">
      <c r="A39" s="37" t="s">
        <v>36</v>
      </c>
      <c r="B39" s="34">
        <v>3667798</v>
      </c>
      <c r="C39" s="43">
        <v>0</v>
      </c>
      <c r="D39" s="43">
        <v>121461</v>
      </c>
      <c r="E39" s="43">
        <v>50840</v>
      </c>
      <c r="F39" s="34">
        <f t="shared" si="4"/>
        <v>3840099</v>
      </c>
      <c r="G39" s="54">
        <v>0</v>
      </c>
      <c r="H39" s="54">
        <v>0</v>
      </c>
      <c r="I39" s="54">
        <v>0</v>
      </c>
      <c r="J39" s="54">
        <v>0</v>
      </c>
      <c r="K39" s="43">
        <f t="shared" si="5"/>
        <v>0</v>
      </c>
      <c r="L39" s="54">
        <v>22729</v>
      </c>
      <c r="M39" s="54">
        <v>0</v>
      </c>
      <c r="N39" s="54">
        <v>0</v>
      </c>
      <c r="O39" s="43">
        <f>'Attachment B Audited Local Adj.'!D11</f>
        <v>136869</v>
      </c>
      <c r="P39" s="54">
        <v>255003</v>
      </c>
      <c r="Q39" s="54">
        <v>296801</v>
      </c>
      <c r="R39" s="54">
        <v>0</v>
      </c>
      <c r="S39" s="34">
        <f t="shared" si="6"/>
        <v>4551501</v>
      </c>
      <c r="T39" s="56">
        <v>639.87</v>
      </c>
      <c r="U39" s="37">
        <f t="shared" si="7"/>
        <v>7113</v>
      </c>
      <c r="V39" s="85" t="s">
        <v>110</v>
      </c>
      <c r="W39" s="39"/>
      <c r="X39" s="40"/>
      <c r="Y39" s="41"/>
      <c r="Z39" s="41"/>
      <c r="AA39" s="41"/>
      <c r="AB39" s="41"/>
      <c r="AC39" s="41"/>
      <c r="AD39" s="41"/>
      <c r="AE39" s="41"/>
    </row>
    <row r="40" spans="1:33" x14ac:dyDescent="0.2">
      <c r="A40" s="38" t="s">
        <v>76</v>
      </c>
      <c r="B40" s="38">
        <v>3512838</v>
      </c>
      <c r="C40" s="43">
        <v>0</v>
      </c>
      <c r="D40" s="43">
        <v>119309</v>
      </c>
      <c r="E40" s="43">
        <v>38127</v>
      </c>
      <c r="F40" s="34">
        <f t="shared" si="4"/>
        <v>3670274</v>
      </c>
      <c r="G40" s="54">
        <v>0</v>
      </c>
      <c r="H40" s="54">
        <v>35601</v>
      </c>
      <c r="I40" s="54">
        <v>2734</v>
      </c>
      <c r="J40" s="54">
        <v>119160</v>
      </c>
      <c r="K40" s="43">
        <f t="shared" si="5"/>
        <v>157495</v>
      </c>
      <c r="L40" s="54">
        <v>0</v>
      </c>
      <c r="M40" s="54">
        <v>0</v>
      </c>
      <c r="N40" s="54">
        <v>46220</v>
      </c>
      <c r="O40" s="43">
        <f>'Attachment B Audited Local Adj.'!D44</f>
        <v>0</v>
      </c>
      <c r="P40" s="54">
        <v>0</v>
      </c>
      <c r="Q40" s="54">
        <v>414138</v>
      </c>
      <c r="R40" s="54">
        <v>0</v>
      </c>
      <c r="S40" s="34">
        <f t="shared" si="6"/>
        <v>4288127</v>
      </c>
      <c r="T40" s="57">
        <v>605.64</v>
      </c>
      <c r="U40" s="37">
        <f t="shared" si="7"/>
        <v>7080</v>
      </c>
      <c r="V40" s="85" t="s">
        <v>110</v>
      </c>
      <c r="W40" s="39"/>
      <c r="X40" s="40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 x14ac:dyDescent="0.2">
      <c r="A41" s="37" t="s">
        <v>50</v>
      </c>
      <c r="B41" s="38">
        <v>5159366</v>
      </c>
      <c r="C41" s="43">
        <v>0</v>
      </c>
      <c r="D41" s="43">
        <v>153000</v>
      </c>
      <c r="E41" s="43">
        <v>882</v>
      </c>
      <c r="F41" s="34">
        <f t="shared" si="4"/>
        <v>5313248</v>
      </c>
      <c r="G41" s="43">
        <v>0</v>
      </c>
      <c r="H41" s="43">
        <v>0</v>
      </c>
      <c r="I41" s="43">
        <v>0</v>
      </c>
      <c r="J41" s="43">
        <v>0</v>
      </c>
      <c r="K41" s="43">
        <f t="shared" si="5"/>
        <v>0</v>
      </c>
      <c r="L41" s="34">
        <v>13598</v>
      </c>
      <c r="M41" s="43">
        <v>0</v>
      </c>
      <c r="N41" s="43">
        <v>0</v>
      </c>
      <c r="O41" s="34">
        <f>'Attachment B Audited Local Adj.'!D56</f>
        <v>4000269</v>
      </c>
      <c r="P41" s="43">
        <v>0</v>
      </c>
      <c r="Q41" s="34">
        <v>1563462</v>
      </c>
      <c r="R41" s="43">
        <v>0</v>
      </c>
      <c r="S41" s="34">
        <f t="shared" si="6"/>
        <v>10890577</v>
      </c>
      <c r="T41" s="88">
        <v>1540.47</v>
      </c>
      <c r="U41" s="34">
        <f t="shared" si="7"/>
        <v>7070</v>
      </c>
      <c r="V41" s="85" t="s">
        <v>110</v>
      </c>
      <c r="W41" s="39"/>
      <c r="X41" s="40"/>
      <c r="Y41" s="41"/>
      <c r="Z41" s="41"/>
      <c r="AA41" s="41"/>
      <c r="AB41" s="41"/>
      <c r="AC41" s="41"/>
      <c r="AD41" s="41"/>
      <c r="AE41" s="41"/>
    </row>
    <row r="42" spans="1:33" x14ac:dyDescent="0.2">
      <c r="A42" s="37" t="s">
        <v>11</v>
      </c>
      <c r="B42" s="38">
        <v>1629255</v>
      </c>
      <c r="C42" s="43">
        <v>0</v>
      </c>
      <c r="D42" s="43">
        <v>21916</v>
      </c>
      <c r="E42" s="43">
        <v>0</v>
      </c>
      <c r="F42" s="34">
        <f t="shared" si="4"/>
        <v>1651171</v>
      </c>
      <c r="G42" s="54">
        <v>65124</v>
      </c>
      <c r="H42" s="54">
        <v>0</v>
      </c>
      <c r="I42" s="54">
        <v>17762</v>
      </c>
      <c r="J42" s="54">
        <v>94693</v>
      </c>
      <c r="K42" s="43">
        <f t="shared" si="5"/>
        <v>177579</v>
      </c>
      <c r="L42" s="54">
        <v>0</v>
      </c>
      <c r="M42" s="54">
        <v>0</v>
      </c>
      <c r="N42" s="54">
        <v>0</v>
      </c>
      <c r="O42" s="43">
        <f>'Attachment B Audited Local Adj.'!D23</f>
        <v>505</v>
      </c>
      <c r="P42" s="54">
        <v>0</v>
      </c>
      <c r="Q42" s="54">
        <v>143824</v>
      </c>
      <c r="R42" s="54">
        <v>0</v>
      </c>
      <c r="S42" s="34">
        <f t="shared" si="6"/>
        <v>1973079</v>
      </c>
      <c r="T42" s="56">
        <v>282.44</v>
      </c>
      <c r="U42" s="37">
        <f t="shared" si="7"/>
        <v>6986</v>
      </c>
      <c r="V42" s="85" t="s">
        <v>110</v>
      </c>
      <c r="W42" s="39"/>
      <c r="X42" s="40"/>
      <c r="Y42" s="41"/>
      <c r="Z42" s="41"/>
      <c r="AA42" s="41"/>
      <c r="AB42" s="41"/>
      <c r="AC42" s="41"/>
      <c r="AD42" s="41"/>
      <c r="AE42" s="41"/>
    </row>
    <row r="43" spans="1:33" x14ac:dyDescent="0.2">
      <c r="A43" s="37" t="s">
        <v>37</v>
      </c>
      <c r="B43" s="34">
        <v>3954706</v>
      </c>
      <c r="C43" s="43">
        <v>0</v>
      </c>
      <c r="D43" s="43">
        <v>84496</v>
      </c>
      <c r="E43" s="43">
        <v>0</v>
      </c>
      <c r="F43" s="34">
        <f t="shared" si="4"/>
        <v>4039202</v>
      </c>
      <c r="G43" s="54">
        <v>0</v>
      </c>
      <c r="H43" s="54">
        <v>0</v>
      </c>
      <c r="I43" s="54">
        <v>0</v>
      </c>
      <c r="J43" s="54">
        <v>0</v>
      </c>
      <c r="K43" s="43">
        <f t="shared" si="5"/>
        <v>0</v>
      </c>
      <c r="L43" s="54">
        <v>22503</v>
      </c>
      <c r="M43" s="54">
        <v>0</v>
      </c>
      <c r="N43" s="54">
        <v>0</v>
      </c>
      <c r="O43" s="43">
        <f>'Attachment B Audited Local Adj.'!D12</f>
        <v>45049</v>
      </c>
      <c r="P43" s="54">
        <v>123192</v>
      </c>
      <c r="Q43" s="54">
        <v>462957</v>
      </c>
      <c r="R43" s="54">
        <v>0</v>
      </c>
      <c r="S43" s="34">
        <f t="shared" si="6"/>
        <v>4692903</v>
      </c>
      <c r="T43" s="56">
        <v>672.68</v>
      </c>
      <c r="U43" s="37">
        <f t="shared" si="7"/>
        <v>6976</v>
      </c>
      <c r="V43" s="85" t="s">
        <v>110</v>
      </c>
      <c r="W43" s="39"/>
      <c r="X43" s="40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x14ac:dyDescent="0.2">
      <c r="A44" s="37" t="s">
        <v>39</v>
      </c>
      <c r="B44" s="34">
        <v>10260097</v>
      </c>
      <c r="C44" s="43">
        <v>0</v>
      </c>
      <c r="D44" s="43">
        <v>240709</v>
      </c>
      <c r="E44" s="43">
        <v>1345050</v>
      </c>
      <c r="F44" s="34">
        <f t="shared" si="4"/>
        <v>11845856</v>
      </c>
      <c r="G44" s="54">
        <v>0</v>
      </c>
      <c r="H44" s="54">
        <v>0</v>
      </c>
      <c r="I44" s="60">
        <v>0</v>
      </c>
      <c r="J44" s="54">
        <v>0</v>
      </c>
      <c r="K44" s="43">
        <f t="shared" si="5"/>
        <v>0</v>
      </c>
      <c r="L44" s="54">
        <v>131316</v>
      </c>
      <c r="M44" s="54">
        <v>0</v>
      </c>
      <c r="N44" s="54">
        <v>0</v>
      </c>
      <c r="O44" s="43">
        <f>'Attachment B Audited Local Adj.'!D16</f>
        <v>362730</v>
      </c>
      <c r="P44" s="54">
        <v>2094</v>
      </c>
      <c r="Q44" s="54">
        <v>66171</v>
      </c>
      <c r="R44" s="54">
        <v>0</v>
      </c>
      <c r="S44" s="34">
        <f t="shared" si="6"/>
        <v>12408167</v>
      </c>
      <c r="T44" s="56">
        <v>1786.55</v>
      </c>
      <c r="U44" s="37">
        <f t="shared" si="7"/>
        <v>6945</v>
      </c>
      <c r="V44" s="85" t="s">
        <v>110</v>
      </c>
      <c r="W44" s="39"/>
      <c r="X44" s="40"/>
      <c r="Y44" s="41"/>
      <c r="Z44" s="41"/>
      <c r="AA44" s="41"/>
      <c r="AB44" s="41"/>
      <c r="AC44" s="41"/>
      <c r="AD44" s="41"/>
      <c r="AE44" s="41"/>
    </row>
    <row r="45" spans="1:33" x14ac:dyDescent="0.2">
      <c r="A45" s="37" t="s">
        <v>13</v>
      </c>
      <c r="B45" s="38">
        <v>2224057</v>
      </c>
      <c r="C45" s="43">
        <v>15354</v>
      </c>
      <c r="D45" s="43">
        <v>120005</v>
      </c>
      <c r="E45" s="43">
        <v>31200</v>
      </c>
      <c r="F45" s="34">
        <f t="shared" si="4"/>
        <v>2390616</v>
      </c>
      <c r="G45" s="54">
        <v>100000</v>
      </c>
      <c r="H45" s="54">
        <v>5382</v>
      </c>
      <c r="I45" s="54">
        <v>47124</v>
      </c>
      <c r="J45" s="54">
        <v>15408</v>
      </c>
      <c r="K45" s="43">
        <f t="shared" si="5"/>
        <v>167914</v>
      </c>
      <c r="L45" s="54">
        <v>0</v>
      </c>
      <c r="M45" s="54">
        <v>0</v>
      </c>
      <c r="N45" s="54">
        <v>0</v>
      </c>
      <c r="O45" s="43">
        <f>'Attachment B Audited Local Adj.'!D26</f>
        <v>170065</v>
      </c>
      <c r="P45" s="54">
        <v>0</v>
      </c>
      <c r="Q45" s="54">
        <v>159035</v>
      </c>
      <c r="R45" s="54">
        <v>0</v>
      </c>
      <c r="S45" s="34">
        <f t="shared" si="6"/>
        <v>2887630</v>
      </c>
      <c r="T45" s="56">
        <v>421.24</v>
      </c>
      <c r="U45" s="37">
        <f t="shared" si="7"/>
        <v>6855</v>
      </c>
      <c r="V45" s="85" t="s">
        <v>110</v>
      </c>
      <c r="W45" s="39"/>
      <c r="X45" s="40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x14ac:dyDescent="0.2">
      <c r="A46" s="37" t="s">
        <v>24</v>
      </c>
      <c r="B46" s="38">
        <v>6018194</v>
      </c>
      <c r="C46" s="43">
        <v>0</v>
      </c>
      <c r="D46" s="43">
        <v>96353</v>
      </c>
      <c r="E46" s="43">
        <v>185886</v>
      </c>
      <c r="F46" s="34">
        <f t="shared" si="4"/>
        <v>6300433</v>
      </c>
      <c r="G46" s="54">
        <v>1800000</v>
      </c>
      <c r="H46" s="54">
        <v>734</v>
      </c>
      <c r="I46" s="54">
        <v>97745</v>
      </c>
      <c r="J46" s="54">
        <v>0</v>
      </c>
      <c r="K46" s="43">
        <f t="shared" si="5"/>
        <v>1898479</v>
      </c>
      <c r="L46" s="54">
        <v>0</v>
      </c>
      <c r="M46" s="54">
        <v>0</v>
      </c>
      <c r="N46" s="54">
        <v>0</v>
      </c>
      <c r="O46" s="43">
        <f>'Attachment B Audited Local Adj.'!D42</f>
        <v>0</v>
      </c>
      <c r="P46" s="54">
        <v>0</v>
      </c>
      <c r="Q46" s="54">
        <v>105504</v>
      </c>
      <c r="R46" s="54">
        <v>0</v>
      </c>
      <c r="S46" s="34">
        <f t="shared" si="6"/>
        <v>8304416</v>
      </c>
      <c r="T46" s="56">
        <v>1211.8499999999999</v>
      </c>
      <c r="U46" s="37">
        <f t="shared" si="7"/>
        <v>6853</v>
      </c>
      <c r="V46" s="85" t="s">
        <v>110</v>
      </c>
      <c r="W46" s="39"/>
      <c r="X46" s="40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x14ac:dyDescent="0.2">
      <c r="A47" s="37" t="s">
        <v>34</v>
      </c>
      <c r="B47" s="34">
        <v>3266417</v>
      </c>
      <c r="C47" s="43">
        <v>0</v>
      </c>
      <c r="D47" s="43">
        <v>356730</v>
      </c>
      <c r="E47" s="43">
        <v>65325</v>
      </c>
      <c r="F47" s="34">
        <f t="shared" si="4"/>
        <v>3688472</v>
      </c>
      <c r="G47" s="54">
        <v>0</v>
      </c>
      <c r="H47" s="54">
        <v>0</v>
      </c>
      <c r="I47" s="54">
        <v>0</v>
      </c>
      <c r="J47" s="54">
        <v>0</v>
      </c>
      <c r="K47" s="43">
        <f t="shared" si="5"/>
        <v>0</v>
      </c>
      <c r="L47" s="54">
        <v>197506</v>
      </c>
      <c r="M47" s="54">
        <v>0</v>
      </c>
      <c r="N47" s="54">
        <v>0</v>
      </c>
      <c r="O47" s="43">
        <f>'Attachment B Audited Local Adj.'!D8</f>
        <v>1733217</v>
      </c>
      <c r="P47" s="54">
        <v>0</v>
      </c>
      <c r="Q47" s="54">
        <v>102380</v>
      </c>
      <c r="R47" s="54">
        <v>0</v>
      </c>
      <c r="S47" s="34">
        <f t="shared" si="6"/>
        <v>5721575</v>
      </c>
      <c r="T47" s="56">
        <v>840.84</v>
      </c>
      <c r="U47" s="37">
        <f t="shared" si="7"/>
        <v>6805</v>
      </c>
      <c r="V47" s="85" t="s">
        <v>110</v>
      </c>
      <c r="W47" s="39"/>
      <c r="X47" s="40"/>
      <c r="Y47" s="41"/>
      <c r="Z47" s="41"/>
      <c r="AA47" s="41"/>
      <c r="AB47" s="41"/>
      <c r="AC47" s="41"/>
      <c r="AD47" s="41"/>
      <c r="AE47" s="41"/>
    </row>
    <row r="48" spans="1:33" x14ac:dyDescent="0.2">
      <c r="A48" s="37" t="s">
        <v>45</v>
      </c>
      <c r="B48" s="38">
        <v>811218</v>
      </c>
      <c r="C48" s="43">
        <v>0</v>
      </c>
      <c r="D48" s="43">
        <v>18446</v>
      </c>
      <c r="E48" s="43">
        <v>0</v>
      </c>
      <c r="F48" s="34">
        <f t="shared" si="4"/>
        <v>829664</v>
      </c>
      <c r="G48" s="54">
        <v>0</v>
      </c>
      <c r="H48" s="54">
        <v>0</v>
      </c>
      <c r="I48" s="54">
        <v>0</v>
      </c>
      <c r="J48" s="54">
        <v>0</v>
      </c>
      <c r="K48" s="43">
        <f t="shared" si="5"/>
        <v>0</v>
      </c>
      <c r="L48" s="54">
        <v>72948</v>
      </c>
      <c r="M48" s="54">
        <v>0</v>
      </c>
      <c r="N48" s="54">
        <v>0</v>
      </c>
      <c r="O48" s="43">
        <f>'Attachment B Audited Local Adj.'!D43</f>
        <v>602384</v>
      </c>
      <c r="P48" s="54">
        <v>0</v>
      </c>
      <c r="Q48" s="54">
        <v>112800</v>
      </c>
      <c r="R48" s="54">
        <v>0</v>
      </c>
      <c r="S48" s="34">
        <f t="shared" si="6"/>
        <v>1617796</v>
      </c>
      <c r="T48" s="56">
        <v>237.74</v>
      </c>
      <c r="U48" s="37">
        <f t="shared" si="7"/>
        <v>6805</v>
      </c>
      <c r="V48" s="85" t="s">
        <v>110</v>
      </c>
      <c r="W48" s="39"/>
      <c r="X48" s="40"/>
      <c r="Y48" s="41"/>
      <c r="Z48" s="41"/>
      <c r="AA48" s="41"/>
      <c r="AB48" s="41"/>
      <c r="AC48" s="41"/>
      <c r="AD48" s="41"/>
      <c r="AE48" s="41"/>
    </row>
    <row r="49" spans="1:35" x14ac:dyDescent="0.2">
      <c r="A49" s="37" t="s">
        <v>49</v>
      </c>
      <c r="B49" s="34">
        <v>16078277</v>
      </c>
      <c r="C49" s="43">
        <v>0</v>
      </c>
      <c r="D49" s="43">
        <v>499632</v>
      </c>
      <c r="E49" s="43">
        <v>100955</v>
      </c>
      <c r="F49" s="34">
        <f t="shared" si="4"/>
        <v>16678864</v>
      </c>
      <c r="G49" s="58">
        <v>0</v>
      </c>
      <c r="H49" s="58">
        <v>0</v>
      </c>
      <c r="I49" s="58">
        <v>0</v>
      </c>
      <c r="J49" s="58">
        <v>0</v>
      </c>
      <c r="K49" s="43">
        <f t="shared" si="5"/>
        <v>0</v>
      </c>
      <c r="L49" s="59">
        <v>94000</v>
      </c>
      <c r="M49" s="59">
        <v>0</v>
      </c>
      <c r="N49" s="59">
        <v>0</v>
      </c>
      <c r="O49" s="43">
        <f>'Attachment B Audited Local Adj.'!D55</f>
        <v>1190453</v>
      </c>
      <c r="P49" s="58">
        <v>0</v>
      </c>
      <c r="Q49" s="59">
        <v>1780834</v>
      </c>
      <c r="R49" s="58">
        <v>0</v>
      </c>
      <c r="S49" s="34">
        <f t="shared" si="6"/>
        <v>19744151</v>
      </c>
      <c r="T49" s="56">
        <v>2904.26</v>
      </c>
      <c r="U49" s="37">
        <f t="shared" si="7"/>
        <v>6798</v>
      </c>
      <c r="V49" s="33" t="s">
        <v>53</v>
      </c>
      <c r="W49" s="39"/>
      <c r="X49" s="40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5" x14ac:dyDescent="0.2">
      <c r="A50" s="37" t="s">
        <v>41</v>
      </c>
      <c r="B50" s="38">
        <v>3071658</v>
      </c>
      <c r="C50" s="43">
        <v>0</v>
      </c>
      <c r="D50" s="43">
        <v>192111</v>
      </c>
      <c r="E50" s="43">
        <v>1675</v>
      </c>
      <c r="F50" s="34">
        <f t="shared" si="4"/>
        <v>3265444</v>
      </c>
      <c r="G50" s="54">
        <v>0</v>
      </c>
      <c r="H50" s="54">
        <v>0</v>
      </c>
      <c r="I50" s="54">
        <v>0</v>
      </c>
      <c r="J50" s="54">
        <v>0</v>
      </c>
      <c r="K50" s="43">
        <f t="shared" si="5"/>
        <v>0</v>
      </c>
      <c r="L50" s="54">
        <v>84713</v>
      </c>
      <c r="M50" s="54">
        <v>0</v>
      </c>
      <c r="N50" s="54">
        <v>0</v>
      </c>
      <c r="O50" s="43">
        <f>'Attachment B Audited Local Adj.'!D27</f>
        <v>2674913</v>
      </c>
      <c r="P50" s="54">
        <v>0</v>
      </c>
      <c r="Q50" s="54">
        <v>494639</v>
      </c>
      <c r="R50" s="54">
        <v>0</v>
      </c>
      <c r="S50" s="34">
        <f t="shared" si="6"/>
        <v>6519709</v>
      </c>
      <c r="T50" s="56">
        <v>966.46</v>
      </c>
      <c r="U50" s="37">
        <f t="shared" si="7"/>
        <v>6746</v>
      </c>
      <c r="V50" s="86" t="s">
        <v>109</v>
      </c>
      <c r="W50" s="39"/>
      <c r="X50" s="40"/>
      <c r="Y50" s="41"/>
      <c r="Z50" s="41"/>
      <c r="AA50" s="41"/>
      <c r="AB50" s="41"/>
      <c r="AC50" s="41"/>
      <c r="AD50" s="41"/>
      <c r="AE50" s="41"/>
    </row>
    <row r="51" spans="1:35" x14ac:dyDescent="0.2">
      <c r="A51" s="37" t="s">
        <v>38</v>
      </c>
      <c r="B51" s="34">
        <v>6791017</v>
      </c>
      <c r="C51" s="43">
        <v>0</v>
      </c>
      <c r="D51" s="43">
        <v>118820</v>
      </c>
      <c r="E51" s="43">
        <v>599964</v>
      </c>
      <c r="F51" s="34">
        <f t="shared" si="4"/>
        <v>7509801</v>
      </c>
      <c r="G51" s="54">
        <v>0</v>
      </c>
      <c r="H51" s="54">
        <v>0</v>
      </c>
      <c r="I51" s="54">
        <v>0</v>
      </c>
      <c r="J51" s="54">
        <v>0</v>
      </c>
      <c r="K51" s="43">
        <f t="shared" si="5"/>
        <v>0</v>
      </c>
      <c r="L51" s="54">
        <v>67796</v>
      </c>
      <c r="M51" s="54">
        <v>0</v>
      </c>
      <c r="N51" s="54">
        <v>0</v>
      </c>
      <c r="O51" s="43">
        <f>'Attachment B Audited Local Adj.'!D13</f>
        <v>398767</v>
      </c>
      <c r="P51" s="54">
        <v>44101</v>
      </c>
      <c r="Q51" s="54">
        <v>65280</v>
      </c>
      <c r="R51" s="54">
        <v>0</v>
      </c>
      <c r="S51" s="34">
        <f t="shared" si="6"/>
        <v>8085745</v>
      </c>
      <c r="T51" s="56">
        <v>1209.18</v>
      </c>
      <c r="U51" s="37">
        <f t="shared" si="7"/>
        <v>6687</v>
      </c>
      <c r="V51" s="86" t="s">
        <v>109</v>
      </c>
      <c r="W51" s="39"/>
      <c r="X51" s="40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5" x14ac:dyDescent="0.2">
      <c r="A52" s="37" t="s">
        <v>4</v>
      </c>
      <c r="B52" s="38">
        <v>4651522</v>
      </c>
      <c r="C52" s="43">
        <v>38149</v>
      </c>
      <c r="D52" s="43">
        <v>91989</v>
      </c>
      <c r="E52" s="43">
        <v>120953</v>
      </c>
      <c r="F52" s="34">
        <f t="shared" si="4"/>
        <v>4902613</v>
      </c>
      <c r="G52" s="54">
        <v>570700</v>
      </c>
      <c r="H52" s="54">
        <v>1290</v>
      </c>
      <c r="I52" s="54">
        <v>108242</v>
      </c>
      <c r="J52" s="54">
        <v>69677</v>
      </c>
      <c r="K52" s="43">
        <f t="shared" si="5"/>
        <v>749909</v>
      </c>
      <c r="L52" s="54">
        <v>0</v>
      </c>
      <c r="M52" s="54">
        <v>0</v>
      </c>
      <c r="N52" s="54">
        <v>0</v>
      </c>
      <c r="O52" s="43">
        <f>'Attachment B Audited Local Adj.'!D15</f>
        <v>260928</v>
      </c>
      <c r="P52" s="54">
        <v>0</v>
      </c>
      <c r="Q52" s="54">
        <v>80755</v>
      </c>
      <c r="R52" s="54">
        <v>0</v>
      </c>
      <c r="S52" s="34">
        <f t="shared" si="6"/>
        <v>5994205</v>
      </c>
      <c r="T52" s="57">
        <v>902.04</v>
      </c>
      <c r="U52" s="37">
        <f t="shared" si="7"/>
        <v>6645</v>
      </c>
      <c r="V52" s="86" t="s">
        <v>109</v>
      </c>
      <c r="W52" s="39"/>
      <c r="X52" s="40"/>
      <c r="Y52" s="41"/>
      <c r="Z52" s="41"/>
      <c r="AA52" s="41"/>
      <c r="AB52" s="41"/>
      <c r="AC52" s="41"/>
      <c r="AD52" s="41"/>
      <c r="AE52" s="41"/>
    </row>
    <row r="53" spans="1:35" x14ac:dyDescent="0.2">
      <c r="A53" s="37" t="s">
        <v>15</v>
      </c>
      <c r="B53" s="38">
        <v>2160347</v>
      </c>
      <c r="C53" s="43">
        <v>127191</v>
      </c>
      <c r="D53" s="43">
        <v>103363</v>
      </c>
      <c r="E53" s="43">
        <v>76110</v>
      </c>
      <c r="F53" s="34">
        <f t="shared" si="4"/>
        <v>2467011</v>
      </c>
      <c r="G53" s="54">
        <v>200000</v>
      </c>
      <c r="H53" s="54">
        <v>6982</v>
      </c>
      <c r="I53" s="54">
        <v>32872</v>
      </c>
      <c r="J53" s="54">
        <v>0</v>
      </c>
      <c r="K53" s="43">
        <f t="shared" si="5"/>
        <v>239854</v>
      </c>
      <c r="L53" s="54">
        <v>0</v>
      </c>
      <c r="M53" s="54">
        <v>0</v>
      </c>
      <c r="N53" s="54">
        <v>0</v>
      </c>
      <c r="O53" s="43">
        <f>'Attachment B Audited Local Adj.'!D30</f>
        <v>552942</v>
      </c>
      <c r="P53" s="54">
        <v>0</v>
      </c>
      <c r="Q53" s="54">
        <v>57780</v>
      </c>
      <c r="R53" s="54">
        <v>0</v>
      </c>
      <c r="S53" s="34">
        <f t="shared" si="6"/>
        <v>3317587</v>
      </c>
      <c r="T53" s="57">
        <v>507.35</v>
      </c>
      <c r="U53" s="37">
        <f t="shared" si="7"/>
        <v>6539</v>
      </c>
      <c r="V53" s="86" t="s">
        <v>109</v>
      </c>
      <c r="W53" s="39"/>
      <c r="X53" s="40"/>
      <c r="Y53" s="41"/>
      <c r="Z53" s="41"/>
      <c r="AA53" s="41"/>
      <c r="AB53" s="41"/>
      <c r="AC53" s="41"/>
      <c r="AD53" s="41"/>
      <c r="AE53" s="41"/>
    </row>
    <row r="54" spans="1:35" x14ac:dyDescent="0.2">
      <c r="A54" s="37" t="s">
        <v>19</v>
      </c>
      <c r="B54" s="38">
        <v>8577801</v>
      </c>
      <c r="C54" s="43">
        <v>0</v>
      </c>
      <c r="D54" s="43">
        <v>290755</v>
      </c>
      <c r="E54" s="43">
        <v>123310</v>
      </c>
      <c r="F54" s="34">
        <f t="shared" si="4"/>
        <v>8991866</v>
      </c>
      <c r="G54" s="54">
        <v>82132</v>
      </c>
      <c r="H54" s="54">
        <v>11</v>
      </c>
      <c r="I54" s="54">
        <v>268176</v>
      </c>
      <c r="J54" s="54">
        <v>0</v>
      </c>
      <c r="K54" s="43">
        <f t="shared" si="5"/>
        <v>350319</v>
      </c>
      <c r="L54" s="54">
        <v>0</v>
      </c>
      <c r="M54" s="54">
        <v>0</v>
      </c>
      <c r="N54" s="54">
        <v>0</v>
      </c>
      <c r="O54" s="43">
        <f>'Attachment B Audited Local Adj.'!D37</f>
        <v>0</v>
      </c>
      <c r="P54" s="54">
        <v>0</v>
      </c>
      <c r="Q54" s="54">
        <v>75740</v>
      </c>
      <c r="R54" s="54">
        <v>0</v>
      </c>
      <c r="S54" s="34">
        <f t="shared" si="6"/>
        <v>9417925</v>
      </c>
      <c r="T54" s="56">
        <v>1456.43</v>
      </c>
      <c r="U54" s="37">
        <f t="shared" si="7"/>
        <v>6466</v>
      </c>
      <c r="V54" s="86" t="s">
        <v>109</v>
      </c>
      <c r="W54" s="39"/>
      <c r="X54" s="40"/>
      <c r="Y54" s="41"/>
      <c r="Z54" s="41"/>
      <c r="AA54" s="41"/>
      <c r="AB54" s="41"/>
      <c r="AC54" s="41"/>
      <c r="AD54" s="41"/>
      <c r="AE54" s="41"/>
    </row>
    <row r="55" spans="1:35" x14ac:dyDescent="0.2">
      <c r="A55" s="37" t="s">
        <v>10</v>
      </c>
      <c r="B55" s="38">
        <v>2256950</v>
      </c>
      <c r="C55" s="43">
        <v>0</v>
      </c>
      <c r="D55" s="43">
        <v>45265</v>
      </c>
      <c r="E55" s="43">
        <v>0</v>
      </c>
      <c r="F55" s="34">
        <f t="shared" si="4"/>
        <v>2302215</v>
      </c>
      <c r="G55" s="54">
        <v>345604</v>
      </c>
      <c r="H55" s="54">
        <v>392</v>
      </c>
      <c r="I55" s="54">
        <v>4655</v>
      </c>
      <c r="J55" s="54">
        <v>0</v>
      </c>
      <c r="K55" s="43">
        <f t="shared" si="5"/>
        <v>350651</v>
      </c>
      <c r="L55" s="54">
        <v>0</v>
      </c>
      <c r="M55" s="54">
        <v>0</v>
      </c>
      <c r="N55" s="54">
        <v>0</v>
      </c>
      <c r="O55" s="43">
        <f>'Attachment B Audited Local Adj.'!D22</f>
        <v>76962</v>
      </c>
      <c r="P55" s="54">
        <v>0</v>
      </c>
      <c r="Q55" s="54">
        <v>21600</v>
      </c>
      <c r="R55" s="54">
        <v>0</v>
      </c>
      <c r="S55" s="34">
        <f t="shared" si="6"/>
        <v>2751428</v>
      </c>
      <c r="T55" s="56">
        <v>428.61</v>
      </c>
      <c r="U55" s="37">
        <f t="shared" si="7"/>
        <v>6419</v>
      </c>
      <c r="V55" s="86" t="s">
        <v>109</v>
      </c>
      <c r="W55" s="39"/>
      <c r="X55" s="40"/>
      <c r="Y55" s="41"/>
      <c r="Z55" s="41"/>
      <c r="AA55" s="41"/>
      <c r="AB55" s="41"/>
      <c r="AC55" s="41"/>
      <c r="AD55" s="41"/>
      <c r="AE55" s="41"/>
    </row>
    <row r="56" spans="1:35" x14ac:dyDescent="0.2">
      <c r="A56" s="37" t="s">
        <v>8</v>
      </c>
      <c r="B56" s="38">
        <v>28348608</v>
      </c>
      <c r="C56" s="43">
        <v>5942</v>
      </c>
      <c r="D56" s="43">
        <v>995482</v>
      </c>
      <c r="E56" s="43">
        <v>84581</v>
      </c>
      <c r="F56" s="34">
        <f t="shared" si="4"/>
        <v>29434613</v>
      </c>
      <c r="G56" s="54">
        <v>0</v>
      </c>
      <c r="H56" s="54">
        <v>22578</v>
      </c>
      <c r="I56" s="54">
        <v>234690</v>
      </c>
      <c r="J56" s="54">
        <v>448159</v>
      </c>
      <c r="K56" s="43">
        <f t="shared" si="5"/>
        <v>705427</v>
      </c>
      <c r="L56" s="54">
        <v>0</v>
      </c>
      <c r="M56" s="54">
        <v>0</v>
      </c>
      <c r="N56" s="54">
        <v>0</v>
      </c>
      <c r="O56" s="43">
        <f>'Attachment B Audited Local Adj.'!D20</f>
        <v>62038</v>
      </c>
      <c r="P56" s="54">
        <v>0</v>
      </c>
      <c r="Q56" s="54">
        <v>199018</v>
      </c>
      <c r="R56" s="54">
        <v>0</v>
      </c>
      <c r="S56" s="34">
        <f t="shared" si="6"/>
        <v>30401096</v>
      </c>
      <c r="T56" s="56">
        <v>4795.71</v>
      </c>
      <c r="U56" s="37">
        <f t="shared" si="7"/>
        <v>6339</v>
      </c>
      <c r="V56" s="86" t="s">
        <v>109</v>
      </c>
      <c r="W56" s="39"/>
      <c r="X56" s="40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5" x14ac:dyDescent="0.2">
      <c r="A57" s="37" t="s">
        <v>130</v>
      </c>
      <c r="B57" s="34">
        <v>2611826</v>
      </c>
      <c r="C57" s="43">
        <v>0</v>
      </c>
      <c r="D57" s="43">
        <v>56706</v>
      </c>
      <c r="E57" s="43"/>
      <c r="F57" s="34">
        <f t="shared" si="4"/>
        <v>2668532</v>
      </c>
      <c r="G57" s="58">
        <v>0</v>
      </c>
      <c r="H57" s="58">
        <v>0</v>
      </c>
      <c r="I57" s="58">
        <v>0</v>
      </c>
      <c r="J57" s="58">
        <v>0</v>
      </c>
      <c r="K57" s="43">
        <f t="shared" si="5"/>
        <v>0</v>
      </c>
      <c r="L57" s="58">
        <v>0</v>
      </c>
      <c r="M57" s="58">
        <v>0</v>
      </c>
      <c r="N57" s="58">
        <v>0</v>
      </c>
      <c r="O57" s="43">
        <f>'Attachment B Audited Local Adj.'!D57</f>
        <v>1734819</v>
      </c>
      <c r="P57" s="58">
        <v>0</v>
      </c>
      <c r="Q57" s="58">
        <v>0</v>
      </c>
      <c r="R57" s="58">
        <v>0</v>
      </c>
      <c r="S57" s="34">
        <f t="shared" si="6"/>
        <v>4403351</v>
      </c>
      <c r="T57" s="56">
        <v>731.02</v>
      </c>
      <c r="U57" s="37">
        <f t="shared" si="7"/>
        <v>6024</v>
      </c>
      <c r="V57" s="86" t="s">
        <v>109</v>
      </c>
      <c r="W57" s="39"/>
      <c r="X57" s="40"/>
      <c r="Y57" s="41"/>
      <c r="Z57" s="41"/>
      <c r="AA57" s="41"/>
      <c r="AB57" s="41"/>
      <c r="AC57" s="41"/>
      <c r="AD57" s="41"/>
      <c r="AE57" s="41"/>
    </row>
    <row r="58" spans="1:35" ht="13.5" thickBot="1" x14ac:dyDescent="0.25">
      <c r="A58" s="16" t="s">
        <v>55</v>
      </c>
      <c r="B58" s="20">
        <f t="shared" ref="B58:T58" si="8">SUM(B4:B57)</f>
        <v>1178474856</v>
      </c>
      <c r="C58" s="20">
        <f t="shared" si="8"/>
        <v>606763</v>
      </c>
      <c r="D58" s="20">
        <f t="shared" si="8"/>
        <v>32916479</v>
      </c>
      <c r="E58" s="20">
        <f t="shared" si="8"/>
        <v>78147718</v>
      </c>
      <c r="F58" s="20">
        <f t="shared" si="8"/>
        <v>1290145816</v>
      </c>
      <c r="G58" s="20">
        <f t="shared" si="8"/>
        <v>481464210</v>
      </c>
      <c r="H58" s="20">
        <f t="shared" si="8"/>
        <v>6482760</v>
      </c>
      <c r="I58" s="20">
        <f t="shared" si="8"/>
        <v>9598862</v>
      </c>
      <c r="J58" s="20">
        <f t="shared" si="8"/>
        <v>15107210</v>
      </c>
      <c r="K58" s="20">
        <f t="shared" si="8"/>
        <v>512653042</v>
      </c>
      <c r="L58" s="20">
        <f t="shared" si="8"/>
        <v>7736205</v>
      </c>
      <c r="M58" s="20">
        <f t="shared" si="8"/>
        <v>375075</v>
      </c>
      <c r="N58" s="20">
        <f t="shared" si="8"/>
        <v>59043</v>
      </c>
      <c r="O58" s="20">
        <f t="shared" si="8"/>
        <v>98322751</v>
      </c>
      <c r="P58" s="20">
        <f t="shared" si="8"/>
        <v>3540533</v>
      </c>
      <c r="Q58" s="20">
        <f t="shared" si="8"/>
        <v>78631902</v>
      </c>
      <c r="R58" s="20">
        <f t="shared" si="8"/>
        <v>0</v>
      </c>
      <c r="S58" s="20">
        <f t="shared" si="8"/>
        <v>1991464367</v>
      </c>
      <c r="T58" s="49">
        <f t="shared" si="8"/>
        <v>257764.00999999998</v>
      </c>
      <c r="U58" s="18"/>
      <c r="V58" s="28"/>
      <c r="W58" s="29"/>
      <c r="X58" s="29"/>
      <c r="Y58" s="29"/>
      <c r="Z58" s="29"/>
      <c r="AA58" s="29"/>
      <c r="AB58" s="29"/>
      <c r="AC58" s="29"/>
      <c r="AD58" s="29"/>
      <c r="AE58" s="29"/>
    </row>
    <row r="59" spans="1:35" ht="13.5" thickTop="1" x14ac:dyDescent="0.2">
      <c r="A59" s="83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0"/>
      <c r="U59" s="10"/>
      <c r="V59" s="6"/>
      <c r="W59" s="6"/>
      <c r="X59" s="6"/>
      <c r="Y59" s="6"/>
      <c r="Z59" s="6"/>
      <c r="AA59" s="6"/>
      <c r="AB59" s="6"/>
      <c r="AC59" s="6"/>
      <c r="AD59" s="6"/>
    </row>
    <row r="60" spans="1:35" x14ac:dyDescent="0.2">
      <c r="A60" s="82" t="s">
        <v>105</v>
      </c>
      <c r="B60" s="8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1"/>
      <c r="U60" s="10"/>
      <c r="V60" s="6"/>
      <c r="W60" s="6"/>
      <c r="X60" s="6"/>
      <c r="Y60" s="6"/>
      <c r="Z60" s="6"/>
      <c r="AA60" s="6"/>
      <c r="AB60" s="6"/>
      <c r="AC60" s="6"/>
      <c r="AD60" s="6"/>
    </row>
    <row r="61" spans="1:35" x14ac:dyDescent="0.2">
      <c r="A61" s="79" t="s">
        <v>104</v>
      </c>
      <c r="B61" s="75">
        <v>12888.2</v>
      </c>
      <c r="C61" s="5"/>
      <c r="D61" s="5"/>
      <c r="E61" s="5"/>
      <c r="F61" s="5"/>
      <c r="G61" s="5"/>
      <c r="H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48"/>
      <c r="U61" s="10"/>
      <c r="V61" s="30"/>
      <c r="W61" s="6"/>
      <c r="X61" s="6"/>
      <c r="Y61" s="6"/>
      <c r="Z61" s="6"/>
      <c r="AA61" s="6"/>
      <c r="AB61" s="6"/>
      <c r="AC61" s="6"/>
      <c r="AD61" s="6"/>
    </row>
    <row r="62" spans="1:35" x14ac:dyDescent="0.2">
      <c r="A62" s="79" t="s">
        <v>101</v>
      </c>
      <c r="B62" s="77">
        <v>8455</v>
      </c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U62" s="10"/>
      <c r="V62" s="31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7"/>
    </row>
    <row r="63" spans="1:35" x14ac:dyDescent="0.2">
      <c r="A63" s="79" t="s">
        <v>102</v>
      </c>
      <c r="B63" s="77">
        <v>6798</v>
      </c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52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17"/>
    </row>
    <row r="64" spans="1:35" x14ac:dyDescent="0.2">
      <c r="A64" s="80" t="s">
        <v>103</v>
      </c>
      <c r="B64" s="78">
        <f>B62-B63</f>
        <v>1657</v>
      </c>
      <c r="C64" s="35"/>
      <c r="D64" s="35"/>
      <c r="E64" s="35"/>
      <c r="F64" s="35"/>
      <c r="G64" s="35"/>
      <c r="H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52"/>
      <c r="U64" s="5"/>
      <c r="V64" s="6"/>
      <c r="W64" s="3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17"/>
      <c r="AI64" s="6"/>
    </row>
    <row r="65" spans="1:35" x14ac:dyDescent="0.2">
      <c r="A65" s="80" t="s">
        <v>106</v>
      </c>
      <c r="B65" s="76">
        <f>B64/B63</f>
        <v>0.24374816122388937</v>
      </c>
      <c r="C65" s="35"/>
      <c r="D65" s="35"/>
      <c r="E65" s="35"/>
      <c r="F65" s="35"/>
      <c r="G65" s="35"/>
      <c r="H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52"/>
      <c r="U65" s="21"/>
      <c r="V65" s="6"/>
    </row>
    <row r="66" spans="1:35" x14ac:dyDescent="0.2">
      <c r="A66" s="84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3"/>
      <c r="U66" s="5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53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53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53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35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35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35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35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3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3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3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2">
      <c r="A82" s="35"/>
    </row>
    <row r="83" spans="1:19" x14ac:dyDescent="0.2">
      <c r="A83" s="35"/>
    </row>
  </sheetData>
  <sortState ref="A4:AW57">
    <sortCondition descending="1" ref="U4:U57"/>
  </sortState>
  <mergeCells count="1">
    <mergeCell ref="A1:F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5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19" zoomScaleNormal="100" workbookViewId="0">
      <selection activeCell="K42" sqref="K42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90" t="s">
        <v>126</v>
      </c>
      <c r="B1" s="90"/>
      <c r="C1" s="90"/>
      <c r="D1" s="90"/>
      <c r="E1" s="90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8931363</v>
      </c>
      <c r="C4" s="22">
        <v>8931363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1082574</v>
      </c>
      <c r="C5" s="22">
        <v>1082574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4314107</v>
      </c>
      <c r="C6" s="22">
        <v>4430887</v>
      </c>
      <c r="D6" s="22">
        <f t="shared" si="0"/>
        <v>-116780</v>
      </c>
      <c r="E6" s="61">
        <f t="shared" si="1"/>
        <v>0</v>
      </c>
      <c r="G6" s="11"/>
    </row>
    <row r="7" spans="1:22" x14ac:dyDescent="0.2">
      <c r="A7" s="3" t="s">
        <v>1</v>
      </c>
      <c r="B7" s="22">
        <v>326444683</v>
      </c>
      <c r="C7" s="22">
        <v>326321045</v>
      </c>
      <c r="D7" s="22">
        <f t="shared" si="0"/>
        <v>123638</v>
      </c>
      <c r="E7" s="61">
        <f t="shared" si="1"/>
        <v>123638</v>
      </c>
      <c r="G7" s="11"/>
    </row>
    <row r="8" spans="1:22" x14ac:dyDescent="0.2">
      <c r="A8" s="3" t="s">
        <v>34</v>
      </c>
      <c r="B8" s="22">
        <v>3266417</v>
      </c>
      <c r="C8" s="22">
        <v>3266417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30264654</v>
      </c>
      <c r="C9" s="22">
        <v>30264654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1021223</v>
      </c>
      <c r="C10" s="22">
        <v>1022262</v>
      </c>
      <c r="D10" s="22">
        <f t="shared" si="0"/>
        <v>-1039</v>
      </c>
      <c r="E10" s="61">
        <f t="shared" si="1"/>
        <v>0</v>
      </c>
      <c r="G10" s="11"/>
    </row>
    <row r="11" spans="1:22" x14ac:dyDescent="0.2">
      <c r="A11" s="3" t="s">
        <v>36</v>
      </c>
      <c r="B11" s="22">
        <v>3667798</v>
      </c>
      <c r="C11" s="22">
        <v>3667798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3954706</v>
      </c>
      <c r="C12" s="22">
        <v>3954706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6791017</v>
      </c>
      <c r="C13" s="22">
        <v>6791017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4273943</v>
      </c>
      <c r="C14" s="22">
        <v>4275068</v>
      </c>
      <c r="D14" s="22">
        <f t="shared" si="0"/>
        <v>-1125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4689671</v>
      </c>
      <c r="C15" s="22">
        <v>4651522</v>
      </c>
      <c r="D15" s="22">
        <f t="shared" si="0"/>
        <v>38149</v>
      </c>
      <c r="E15" s="61">
        <f t="shared" si="1"/>
        <v>38149</v>
      </c>
      <c r="G15" s="11"/>
    </row>
    <row r="16" spans="1:22" x14ac:dyDescent="0.2">
      <c r="A16" s="3" t="s">
        <v>39</v>
      </c>
      <c r="B16" s="22">
        <v>10260097</v>
      </c>
      <c r="C16" s="22">
        <v>10260097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6955929</v>
      </c>
      <c r="C17" s="22">
        <v>6955892</v>
      </c>
      <c r="D17" s="22">
        <f t="shared" si="0"/>
        <v>37</v>
      </c>
      <c r="E17" s="61">
        <f t="shared" si="1"/>
        <v>37</v>
      </c>
      <c r="G17" s="11"/>
    </row>
    <row r="18" spans="1:7" x14ac:dyDescent="0.2">
      <c r="A18" s="3" t="s">
        <v>6</v>
      </c>
      <c r="B18" s="22">
        <v>6232844</v>
      </c>
      <c r="C18" s="22">
        <v>6239327</v>
      </c>
      <c r="D18" s="22">
        <f t="shared" si="0"/>
        <v>-6483</v>
      </c>
      <c r="E18" s="61">
        <f t="shared" si="1"/>
        <v>0</v>
      </c>
      <c r="G18" s="11"/>
    </row>
    <row r="19" spans="1:7" x14ac:dyDescent="0.2">
      <c r="A19" s="3" t="s">
        <v>7</v>
      </c>
      <c r="B19" s="22">
        <v>110480713</v>
      </c>
      <c r="C19" s="22">
        <v>110480713</v>
      </c>
      <c r="D19" s="22">
        <f t="shared" si="0"/>
        <v>0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28354550</v>
      </c>
      <c r="C20" s="22">
        <v>28348608</v>
      </c>
      <c r="D20" s="22">
        <f t="shared" si="0"/>
        <v>5942</v>
      </c>
      <c r="E20" s="61">
        <f t="shared" si="1"/>
        <v>5942</v>
      </c>
      <c r="G20" s="11"/>
    </row>
    <row r="21" spans="1:7" x14ac:dyDescent="0.2">
      <c r="A21" s="3" t="s">
        <v>9</v>
      </c>
      <c r="B21" s="22">
        <v>2687091</v>
      </c>
      <c r="C21" s="22">
        <v>2687091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2255892</v>
      </c>
      <c r="C22" s="22">
        <v>2256950</v>
      </c>
      <c r="D22" s="22">
        <f t="shared" si="0"/>
        <v>-1058</v>
      </c>
      <c r="E22" s="61">
        <f t="shared" si="1"/>
        <v>0</v>
      </c>
      <c r="G22" s="11"/>
    </row>
    <row r="23" spans="1:7" x14ac:dyDescent="0.2">
      <c r="A23" s="3" t="s">
        <v>11</v>
      </c>
      <c r="B23" s="22">
        <v>1629152</v>
      </c>
      <c r="C23" s="22">
        <v>1629255</v>
      </c>
      <c r="D23" s="22">
        <f t="shared" si="0"/>
        <v>-103</v>
      </c>
      <c r="E23" s="61">
        <f t="shared" si="1"/>
        <v>0</v>
      </c>
      <c r="G23" s="11"/>
    </row>
    <row r="24" spans="1:7" x14ac:dyDescent="0.2">
      <c r="A24" s="3" t="s">
        <v>40</v>
      </c>
      <c r="B24" s="22">
        <v>5803375</v>
      </c>
      <c r="C24" s="22">
        <v>5803375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37944127</v>
      </c>
      <c r="C25" s="22">
        <v>37944127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2239411</v>
      </c>
      <c r="C26" s="22">
        <v>2224057</v>
      </c>
      <c r="D26" s="22">
        <f t="shared" si="0"/>
        <v>15354</v>
      </c>
      <c r="E26" s="61">
        <f t="shared" si="1"/>
        <v>15354</v>
      </c>
      <c r="G26" s="11"/>
    </row>
    <row r="27" spans="1:7" x14ac:dyDescent="0.2">
      <c r="A27" s="3" t="s">
        <v>41</v>
      </c>
      <c r="B27" s="22">
        <v>3071658</v>
      </c>
      <c r="C27" s="22">
        <v>3071658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79299354</v>
      </c>
      <c r="C28" s="22">
        <v>79299354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26100337</v>
      </c>
      <c r="C29" s="22">
        <v>26100337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2287538</v>
      </c>
      <c r="C30" s="22">
        <v>2160347</v>
      </c>
      <c r="D30" s="22">
        <f t="shared" si="0"/>
        <v>127191</v>
      </c>
      <c r="E30" s="61">
        <f t="shared" si="1"/>
        <v>127191</v>
      </c>
      <c r="G30" s="11"/>
    </row>
    <row r="31" spans="1:7" x14ac:dyDescent="0.2">
      <c r="A31" s="3" t="s">
        <v>16</v>
      </c>
      <c r="B31" s="22">
        <v>26412987</v>
      </c>
      <c r="C31" s="22">
        <v>26408865</v>
      </c>
      <c r="D31" s="22">
        <f t="shared" si="0"/>
        <v>4122</v>
      </c>
      <c r="E31" s="61">
        <f t="shared" si="1"/>
        <v>4122</v>
      </c>
      <c r="G31" s="11"/>
    </row>
    <row r="32" spans="1:7" x14ac:dyDescent="0.2">
      <c r="A32" s="3" t="s">
        <v>42</v>
      </c>
      <c r="B32" s="22">
        <v>5585213</v>
      </c>
      <c r="C32" s="22">
        <v>5585213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8952976</v>
      </c>
      <c r="C33" s="22">
        <v>8931139</v>
      </c>
      <c r="D33" s="22">
        <f t="shared" si="0"/>
        <v>21837</v>
      </c>
      <c r="E33" s="61">
        <f t="shared" si="1"/>
        <v>21837</v>
      </c>
      <c r="G33" s="11"/>
    </row>
    <row r="34" spans="1:7" x14ac:dyDescent="0.2">
      <c r="A34" s="3" t="s">
        <v>43</v>
      </c>
      <c r="B34" s="22">
        <v>58327430</v>
      </c>
      <c r="C34" s="22">
        <v>58327430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29438295</v>
      </c>
      <c r="C35" s="22">
        <v>29438295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170026401</v>
      </c>
      <c r="C36" s="22">
        <v>170026401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8577801</v>
      </c>
      <c r="C37" s="22">
        <v>8577801</v>
      </c>
      <c r="D37" s="22">
        <f>B37-C37</f>
        <v>0</v>
      </c>
      <c r="E37" s="61">
        <f t="shared" si="1"/>
        <v>0</v>
      </c>
      <c r="G37" s="11"/>
    </row>
    <row r="38" spans="1:7" x14ac:dyDescent="0.2">
      <c r="A38" s="3" t="s">
        <v>20</v>
      </c>
      <c r="B38" s="22">
        <v>9284221</v>
      </c>
      <c r="C38" s="22">
        <v>9280091</v>
      </c>
      <c r="D38" s="22">
        <f t="shared" si="0"/>
        <v>4130</v>
      </c>
      <c r="E38" s="61">
        <f t="shared" si="1"/>
        <v>4130</v>
      </c>
      <c r="G38" s="11"/>
    </row>
    <row r="39" spans="1:7" x14ac:dyDescent="0.2">
      <c r="A39" s="3" t="s">
        <v>21</v>
      </c>
      <c r="B39" s="22">
        <v>18481627</v>
      </c>
      <c r="C39" s="22">
        <v>18346337</v>
      </c>
      <c r="D39" s="22">
        <f t="shared" si="0"/>
        <v>135290</v>
      </c>
      <c r="E39" s="61">
        <f t="shared" si="1"/>
        <v>135290</v>
      </c>
      <c r="G39" s="11"/>
    </row>
    <row r="40" spans="1:7" x14ac:dyDescent="0.2">
      <c r="A40" s="32" t="s">
        <v>22</v>
      </c>
      <c r="B40" s="22">
        <v>36262596</v>
      </c>
      <c r="C40" s="22">
        <v>36134185</v>
      </c>
      <c r="D40" s="22">
        <f t="shared" si="0"/>
        <v>128411</v>
      </c>
      <c r="E40" s="61">
        <f t="shared" si="1"/>
        <v>128411</v>
      </c>
      <c r="G40" s="11"/>
    </row>
    <row r="41" spans="1:7" x14ac:dyDescent="0.2">
      <c r="A41" s="3" t="s">
        <v>23</v>
      </c>
      <c r="B41" s="22">
        <v>503226</v>
      </c>
      <c r="C41" s="22">
        <v>503226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6018194</v>
      </c>
      <c r="C42" s="22">
        <v>6018194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811218</v>
      </c>
      <c r="C43" s="22">
        <v>811218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3512838</v>
      </c>
      <c r="C44" s="22">
        <v>3512838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12467103</v>
      </c>
      <c r="C45" s="22">
        <v>12467487</v>
      </c>
      <c r="D45" s="22">
        <f t="shared" si="0"/>
        <v>-384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955928</v>
      </c>
      <c r="C46" s="22">
        <v>955928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5411158</v>
      </c>
      <c r="C47" s="22">
        <v>5411158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9169458</v>
      </c>
      <c r="C48" s="22">
        <v>9169458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1237306</v>
      </c>
      <c r="C49" s="22">
        <v>1235364</v>
      </c>
      <c r="D49" s="22">
        <f t="shared" si="0"/>
        <v>1942</v>
      </c>
      <c r="E49" s="61">
        <f t="shared" si="1"/>
        <v>1942</v>
      </c>
      <c r="G49" s="11"/>
    </row>
    <row r="50" spans="1:7" x14ac:dyDescent="0.2">
      <c r="A50" s="3" t="s">
        <v>28</v>
      </c>
      <c r="B50" s="22">
        <v>4408729</v>
      </c>
      <c r="C50" s="22">
        <v>4408705</v>
      </c>
      <c r="D50" s="22">
        <f t="shared" si="0"/>
        <v>24</v>
      </c>
      <c r="E50" s="61">
        <f t="shared" si="1"/>
        <v>24</v>
      </c>
      <c r="G50" s="11"/>
    </row>
    <row r="51" spans="1:7" x14ac:dyDescent="0.2">
      <c r="A51" s="3" t="s">
        <v>29</v>
      </c>
      <c r="B51" s="22">
        <v>4926818</v>
      </c>
      <c r="C51" s="22">
        <v>4926606</v>
      </c>
      <c r="D51" s="22">
        <f t="shared" si="0"/>
        <v>212</v>
      </c>
      <c r="E51" s="61">
        <f t="shared" si="1"/>
        <v>212</v>
      </c>
      <c r="G51" s="11"/>
    </row>
    <row r="52" spans="1:7" x14ac:dyDescent="0.2">
      <c r="A52" s="3" t="s">
        <v>30</v>
      </c>
      <c r="B52" s="22">
        <v>3822046</v>
      </c>
      <c r="C52" s="22">
        <v>3821653</v>
      </c>
      <c r="D52" s="22">
        <f t="shared" si="0"/>
        <v>393</v>
      </c>
      <c r="E52" s="61">
        <f t="shared" si="1"/>
        <v>393</v>
      </c>
      <c r="G52" s="11"/>
    </row>
    <row r="53" spans="1:7" x14ac:dyDescent="0.2">
      <c r="A53" s="3" t="s">
        <v>31</v>
      </c>
      <c r="B53" s="22">
        <v>1078964</v>
      </c>
      <c r="C53" s="22">
        <v>1078873</v>
      </c>
      <c r="D53" s="22">
        <f t="shared" si="0"/>
        <v>91</v>
      </c>
      <c r="E53" s="61">
        <f t="shared" si="1"/>
        <v>91</v>
      </c>
    </row>
    <row r="54" spans="1:7" x14ac:dyDescent="0.2">
      <c r="A54" s="3" t="s">
        <v>48</v>
      </c>
      <c r="B54" s="22">
        <v>5128421</v>
      </c>
      <c r="C54" s="22">
        <v>5128421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16078277</v>
      </c>
      <c r="C55" s="22">
        <v>16078277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5159366</v>
      </c>
      <c r="C56" s="22">
        <v>5159366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111</v>
      </c>
      <c r="B57" s="22">
        <v>2611826</v>
      </c>
      <c r="C57" s="22">
        <v>2611826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1178954647</v>
      </c>
      <c r="C58" s="24">
        <f>SUM(C4:C57)</f>
        <v>1178474856</v>
      </c>
      <c r="D58" s="24">
        <f>SUM(D4:D57)</f>
        <v>479791</v>
      </c>
      <c r="E58" s="62">
        <f>SUM(E4:E57)</f>
        <v>606763</v>
      </c>
    </row>
    <row r="59" spans="1:7" ht="13.5" thickTop="1" x14ac:dyDescent="0.2">
      <c r="A59" s="83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6" workbookViewId="0">
      <selection activeCell="G35" sqref="G35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90" t="s">
        <v>127</v>
      </c>
      <c r="B1" s="91"/>
      <c r="C1" s="91"/>
      <c r="D1" s="91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316986</v>
      </c>
      <c r="C4" s="22">
        <f>'ATTACHMENT A Adj State Owes '!E4</f>
        <v>0</v>
      </c>
      <c r="D4" s="61">
        <f>B4-C4</f>
        <v>316986</v>
      </c>
      <c r="F4" s="11"/>
    </row>
    <row r="5" spans="1:18" s="7" customFormat="1" x14ac:dyDescent="0.2">
      <c r="A5" s="3" t="s">
        <v>33</v>
      </c>
      <c r="B5" s="65">
        <v>45145</v>
      </c>
      <c r="C5" s="22">
        <f>'ATTACHMENT A Adj State Owes '!E5</f>
        <v>0</v>
      </c>
      <c r="D5" s="61">
        <f t="shared" ref="D5:D57" si="0">B5-C5</f>
        <v>45145</v>
      </c>
      <c r="E5" s="45"/>
      <c r="F5" s="11"/>
    </row>
    <row r="6" spans="1:18" s="7" customFormat="1" x14ac:dyDescent="0.2">
      <c r="A6" s="3" t="s">
        <v>0</v>
      </c>
      <c r="B6" s="65">
        <v>692014</v>
      </c>
      <c r="C6" s="22">
        <f>'ATTACHMENT A Adj State Owes '!E6</f>
        <v>0</v>
      </c>
      <c r="D6" s="61">
        <f t="shared" si="0"/>
        <v>692014</v>
      </c>
      <c r="E6" s="45"/>
      <c r="F6" s="11"/>
    </row>
    <row r="7" spans="1:18" s="7" customFormat="1" x14ac:dyDescent="0.2">
      <c r="A7" s="3" t="s">
        <v>1</v>
      </c>
      <c r="B7" s="65">
        <v>8836559</v>
      </c>
      <c r="C7" s="22">
        <f>'ATTACHMENT A Adj State Owes '!E7</f>
        <v>123638</v>
      </c>
      <c r="D7" s="61">
        <f t="shared" si="0"/>
        <v>8712921</v>
      </c>
      <c r="E7" s="45"/>
      <c r="F7" s="11"/>
    </row>
    <row r="8" spans="1:18" s="7" customFormat="1" x14ac:dyDescent="0.2">
      <c r="A8" s="3" t="s">
        <v>34</v>
      </c>
      <c r="B8" s="65">
        <v>1733217</v>
      </c>
      <c r="C8" s="22">
        <f>'ATTACHMENT A Adj State Owes '!E8</f>
        <v>0</v>
      </c>
      <c r="D8" s="61">
        <f t="shared" si="0"/>
        <v>1733217</v>
      </c>
      <c r="E8" s="45"/>
      <c r="F8" s="11"/>
    </row>
    <row r="9" spans="1:18" s="7" customFormat="1" x14ac:dyDescent="0.2">
      <c r="A9" s="3" t="s">
        <v>35</v>
      </c>
      <c r="B9" s="65">
        <v>12738007</v>
      </c>
      <c r="C9" s="22">
        <f>'ATTACHMENT A Adj State Owes '!E9</f>
        <v>0</v>
      </c>
      <c r="D9" s="61">
        <f t="shared" si="0"/>
        <v>12738007</v>
      </c>
      <c r="E9" s="45"/>
      <c r="F9" s="11"/>
    </row>
    <row r="10" spans="1:18" s="7" customFormat="1" x14ac:dyDescent="0.2">
      <c r="A10" s="3" t="s">
        <v>2</v>
      </c>
      <c r="B10" s="65">
        <v>56398</v>
      </c>
      <c r="C10" s="22">
        <f>'ATTACHMENT A Adj State Owes '!E10</f>
        <v>0</v>
      </c>
      <c r="D10" s="61">
        <f t="shared" si="0"/>
        <v>56398</v>
      </c>
      <c r="E10" s="45"/>
      <c r="F10" s="11"/>
    </row>
    <row r="11" spans="1:18" s="7" customFormat="1" x14ac:dyDescent="0.2">
      <c r="A11" s="3" t="s">
        <v>36</v>
      </c>
      <c r="B11" s="65">
        <v>136869</v>
      </c>
      <c r="C11" s="22">
        <f>'ATTACHMENT A Adj State Owes '!E11</f>
        <v>0</v>
      </c>
      <c r="D11" s="61">
        <f t="shared" si="0"/>
        <v>136869</v>
      </c>
      <c r="E11" s="45"/>
      <c r="F11" s="11"/>
    </row>
    <row r="12" spans="1:18" x14ac:dyDescent="0.2">
      <c r="A12" s="3" t="s">
        <v>37</v>
      </c>
      <c r="B12" s="65">
        <v>45049</v>
      </c>
      <c r="C12" s="22">
        <f>'ATTACHMENT A Adj State Owes '!E12</f>
        <v>0</v>
      </c>
      <c r="D12" s="61">
        <f t="shared" si="0"/>
        <v>45049</v>
      </c>
      <c r="F12" s="11"/>
    </row>
    <row r="13" spans="1:18" x14ac:dyDescent="0.2">
      <c r="A13" s="3" t="s">
        <v>38</v>
      </c>
      <c r="B13" s="65">
        <v>398767</v>
      </c>
      <c r="C13" s="22">
        <f>'ATTACHMENT A Adj State Owes '!E13</f>
        <v>0</v>
      </c>
      <c r="D13" s="61">
        <f t="shared" si="0"/>
        <v>398767</v>
      </c>
      <c r="F13" s="11"/>
    </row>
    <row r="14" spans="1:18" x14ac:dyDescent="0.2">
      <c r="A14" s="3" t="s">
        <v>3</v>
      </c>
      <c r="B14" s="65">
        <v>21548</v>
      </c>
      <c r="C14" s="22">
        <f>'ATTACHMENT A Adj State Owes '!E14</f>
        <v>0</v>
      </c>
      <c r="D14" s="61">
        <f t="shared" si="0"/>
        <v>21548</v>
      </c>
      <c r="F14" s="11"/>
    </row>
    <row r="15" spans="1:18" x14ac:dyDescent="0.2">
      <c r="A15" s="3" t="s">
        <v>4</v>
      </c>
      <c r="B15" s="65">
        <v>299077</v>
      </c>
      <c r="C15" s="22">
        <f>'ATTACHMENT A Adj State Owes '!E15</f>
        <v>38149</v>
      </c>
      <c r="D15" s="61">
        <f t="shared" si="0"/>
        <v>260928</v>
      </c>
      <c r="F15" s="11"/>
    </row>
    <row r="16" spans="1:18" x14ac:dyDescent="0.2">
      <c r="A16" s="3" t="s">
        <v>39</v>
      </c>
      <c r="B16" s="65">
        <v>362730</v>
      </c>
      <c r="C16" s="22">
        <f>'ATTACHMENT A Adj State Owes '!E16</f>
        <v>0</v>
      </c>
      <c r="D16" s="61">
        <f t="shared" si="0"/>
        <v>362730</v>
      </c>
      <c r="F16" s="11"/>
    </row>
    <row r="17" spans="1:6" x14ac:dyDescent="0.2">
      <c r="A17" s="9" t="s">
        <v>5</v>
      </c>
      <c r="B17" s="65">
        <v>1128</v>
      </c>
      <c r="C17" s="22">
        <f>'ATTACHMENT A Adj State Owes '!E17</f>
        <v>37</v>
      </c>
      <c r="D17" s="61">
        <f t="shared" si="0"/>
        <v>1091</v>
      </c>
      <c r="F17" s="11"/>
    </row>
    <row r="18" spans="1:6" x14ac:dyDescent="0.2">
      <c r="A18" s="3" t="s">
        <v>6</v>
      </c>
      <c r="B18" s="65">
        <v>297424</v>
      </c>
      <c r="C18" s="22">
        <f>'ATTACHMENT A Adj State Owes '!E18</f>
        <v>0</v>
      </c>
      <c r="D18" s="61">
        <f t="shared" si="0"/>
        <v>297424</v>
      </c>
      <c r="F18" s="11"/>
    </row>
    <row r="19" spans="1:6" x14ac:dyDescent="0.2">
      <c r="A19" s="3" t="s">
        <v>7</v>
      </c>
      <c r="B19" s="65">
        <v>9621974</v>
      </c>
      <c r="C19" s="22">
        <f>'ATTACHMENT A Adj State Owes '!E19</f>
        <v>0</v>
      </c>
      <c r="D19" s="61">
        <f t="shared" si="0"/>
        <v>9621974</v>
      </c>
      <c r="F19" s="11"/>
    </row>
    <row r="20" spans="1:6" x14ac:dyDescent="0.2">
      <c r="A20" s="3" t="s">
        <v>8</v>
      </c>
      <c r="B20" s="65">
        <v>67980</v>
      </c>
      <c r="C20" s="22">
        <f>'ATTACHMENT A Adj State Owes '!E20</f>
        <v>5942</v>
      </c>
      <c r="D20" s="61">
        <f t="shared" si="0"/>
        <v>62038</v>
      </c>
      <c r="F20" s="11"/>
    </row>
    <row r="21" spans="1:6" x14ac:dyDescent="0.2">
      <c r="A21" s="3" t="s">
        <v>9</v>
      </c>
      <c r="B21" s="65">
        <v>0</v>
      </c>
      <c r="C21" s="22">
        <f>'ATTACHMENT A Adj State Owes '!E21</f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76962</v>
      </c>
      <c r="C22" s="22">
        <f>'ATTACHMENT A Adj State Owes '!E22</f>
        <v>0</v>
      </c>
      <c r="D22" s="61">
        <f t="shared" si="0"/>
        <v>76962</v>
      </c>
      <c r="F22" s="11"/>
    </row>
    <row r="23" spans="1:6" x14ac:dyDescent="0.2">
      <c r="A23" s="3" t="s">
        <v>11</v>
      </c>
      <c r="B23" s="65">
        <v>505</v>
      </c>
      <c r="C23" s="22">
        <f>'ATTACHMENT A Adj State Owes '!E23</f>
        <v>0</v>
      </c>
      <c r="D23" s="61">
        <f t="shared" si="0"/>
        <v>505</v>
      </c>
      <c r="F23" s="11"/>
    </row>
    <row r="24" spans="1:6" x14ac:dyDescent="0.2">
      <c r="A24" s="3" t="s">
        <v>40</v>
      </c>
      <c r="B24" s="65">
        <v>296330</v>
      </c>
      <c r="C24" s="22">
        <f>'ATTACHMENT A Adj State Owes '!E24</f>
        <v>0</v>
      </c>
      <c r="D24" s="61">
        <f t="shared" si="0"/>
        <v>296330</v>
      </c>
      <c r="F24" s="11"/>
    </row>
    <row r="25" spans="1:6" x14ac:dyDescent="0.2">
      <c r="A25" s="3" t="s">
        <v>12</v>
      </c>
      <c r="B25" s="65">
        <v>0</v>
      </c>
      <c r="C25" s="22">
        <f>'ATTACHMENT A Adj State Owes '!E25</f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185419</v>
      </c>
      <c r="C26" s="22">
        <f>'ATTACHMENT A Adj State Owes '!E26</f>
        <v>15354</v>
      </c>
      <c r="D26" s="61">
        <f t="shared" si="0"/>
        <v>170065</v>
      </c>
      <c r="F26" s="11"/>
    </row>
    <row r="27" spans="1:6" x14ac:dyDescent="0.2">
      <c r="A27" s="3" t="s">
        <v>41</v>
      </c>
      <c r="B27" s="65">
        <v>2674913</v>
      </c>
      <c r="C27" s="22">
        <f>'ATTACHMENT A Adj State Owes '!E27</f>
        <v>0</v>
      </c>
      <c r="D27" s="61">
        <f t="shared" si="0"/>
        <v>2674913</v>
      </c>
      <c r="F27" s="11"/>
    </row>
    <row r="28" spans="1:6" x14ac:dyDescent="0.2">
      <c r="A28" s="9" t="s">
        <v>51</v>
      </c>
      <c r="B28" s="65">
        <v>0</v>
      </c>
      <c r="C28" s="22">
        <f>'ATTACHMENT A Adj State Owes '!E28</f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f>'ATTACHMENT A Adj State Owes '!E29</f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680133</v>
      </c>
      <c r="C30" s="22">
        <f>'ATTACHMENT A Adj State Owes '!E30</f>
        <v>127191</v>
      </c>
      <c r="D30" s="61">
        <f t="shared" si="0"/>
        <v>552942</v>
      </c>
      <c r="F30" s="11"/>
    </row>
    <row r="31" spans="1:6" x14ac:dyDescent="0.2">
      <c r="A31" s="3" t="s">
        <v>16</v>
      </c>
      <c r="B31" s="65">
        <v>1177858</v>
      </c>
      <c r="C31" s="22">
        <f>'ATTACHMENT A Adj State Owes '!E31</f>
        <v>4122</v>
      </c>
      <c r="D31" s="61">
        <f t="shared" si="0"/>
        <v>1173736</v>
      </c>
      <c r="F31" s="11"/>
    </row>
    <row r="32" spans="1:6" x14ac:dyDescent="0.2">
      <c r="A32" s="3" t="s">
        <v>42</v>
      </c>
      <c r="B32" s="65">
        <v>2862685</v>
      </c>
      <c r="C32" s="22">
        <f>'ATTACHMENT A Adj State Owes '!E32</f>
        <v>0</v>
      </c>
      <c r="D32" s="61">
        <f t="shared" si="0"/>
        <v>2862685</v>
      </c>
      <c r="F32" s="11"/>
    </row>
    <row r="33" spans="1:6" x14ac:dyDescent="0.2">
      <c r="A33" s="9" t="s">
        <v>17</v>
      </c>
      <c r="B33" s="65">
        <v>150912</v>
      </c>
      <c r="C33" s="22">
        <f>'ATTACHMENT A Adj State Owes '!E33</f>
        <v>21837</v>
      </c>
      <c r="D33" s="61">
        <f t="shared" si="0"/>
        <v>129075</v>
      </c>
      <c r="F33" s="11"/>
    </row>
    <row r="34" spans="1:6" x14ac:dyDescent="0.2">
      <c r="A34" s="3" t="s">
        <v>43</v>
      </c>
      <c r="B34" s="65">
        <v>22878281</v>
      </c>
      <c r="C34" s="22">
        <f>'ATTACHMENT A Adj State Owes '!E34</f>
        <v>0</v>
      </c>
      <c r="D34" s="61">
        <f t="shared" si="0"/>
        <v>22878281</v>
      </c>
      <c r="F34" s="11"/>
    </row>
    <row r="35" spans="1:6" x14ac:dyDescent="0.2">
      <c r="A35" s="3" t="s">
        <v>44</v>
      </c>
      <c r="B35" s="65">
        <v>13983916</v>
      </c>
      <c r="C35" s="22">
        <f>'ATTACHMENT A Adj State Owes '!E35</f>
        <v>0</v>
      </c>
      <c r="D35" s="61">
        <f t="shared" si="0"/>
        <v>13983916</v>
      </c>
      <c r="F35" s="11"/>
    </row>
    <row r="36" spans="1:6" x14ac:dyDescent="0.2">
      <c r="A36" s="3" t="s">
        <v>18</v>
      </c>
      <c r="B36" s="65">
        <v>0</v>
      </c>
      <c r="C36" s="22">
        <f>'ATTACHMENT A Adj State Owes '!E36</f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0</v>
      </c>
      <c r="C37" s="22">
        <f>'ATTACHMENT A Adj State Owes '!E37</f>
        <v>0</v>
      </c>
      <c r="D37" s="61">
        <f t="shared" si="0"/>
        <v>0</v>
      </c>
      <c r="F37" s="11"/>
    </row>
    <row r="38" spans="1:6" x14ac:dyDescent="0.2">
      <c r="A38" s="3" t="s">
        <v>20</v>
      </c>
      <c r="B38" s="65">
        <v>45860</v>
      </c>
      <c r="C38" s="22">
        <f>'ATTACHMENT A Adj State Owes '!E38</f>
        <v>4130</v>
      </c>
      <c r="D38" s="61">
        <f t="shared" si="0"/>
        <v>41730</v>
      </c>
      <c r="F38" s="11"/>
    </row>
    <row r="39" spans="1:6" x14ac:dyDescent="0.2">
      <c r="A39" s="3" t="s">
        <v>21</v>
      </c>
      <c r="B39" s="65">
        <v>1837194</v>
      </c>
      <c r="C39" s="22">
        <f>'ATTACHMENT A Adj State Owes '!E39</f>
        <v>135290</v>
      </c>
      <c r="D39" s="61">
        <f t="shared" si="0"/>
        <v>1701904</v>
      </c>
      <c r="F39" s="11"/>
    </row>
    <row r="40" spans="1:6" x14ac:dyDescent="0.2">
      <c r="A40" s="9" t="s">
        <v>22</v>
      </c>
      <c r="B40" s="65">
        <v>2342551</v>
      </c>
      <c r="C40" s="22">
        <f>'ATTACHMENT A Adj State Owes '!E40</f>
        <v>128411</v>
      </c>
      <c r="D40" s="61">
        <f t="shared" si="0"/>
        <v>2214140</v>
      </c>
      <c r="F40" s="11"/>
    </row>
    <row r="41" spans="1:6" x14ac:dyDescent="0.2">
      <c r="A41" s="3" t="s">
        <v>23</v>
      </c>
      <c r="B41" s="65">
        <v>0</v>
      </c>
      <c r="C41" s="22">
        <f>'ATTACHMENT A Adj State Owes '!E41</f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f>'ATTACHMENT A Adj State Owes '!E42</f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602384</v>
      </c>
      <c r="C43" s="22">
        <f>'ATTACHMENT A Adj State Owes '!E43</f>
        <v>0</v>
      </c>
      <c r="D43" s="61">
        <f t="shared" si="0"/>
        <v>602384</v>
      </c>
      <c r="F43" s="11"/>
    </row>
    <row r="44" spans="1:6" x14ac:dyDescent="0.2">
      <c r="A44" s="9" t="s">
        <v>76</v>
      </c>
      <c r="B44" s="65">
        <v>0</v>
      </c>
      <c r="C44" s="22">
        <f>'ATTACHMENT A Adj State Owes '!E44</f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42556</v>
      </c>
      <c r="C45" s="22">
        <f>'ATTACHMENT A Adj State Owes '!E45</f>
        <v>0</v>
      </c>
      <c r="D45" s="61">
        <f t="shared" si="0"/>
        <v>42556</v>
      </c>
      <c r="F45" s="11"/>
    </row>
    <row r="46" spans="1:6" x14ac:dyDescent="0.2">
      <c r="A46" s="3" t="s">
        <v>26</v>
      </c>
      <c r="B46" s="65">
        <v>0</v>
      </c>
      <c r="C46" s="22">
        <f>'ATTACHMENT A Adj State Owes '!E46</f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0</v>
      </c>
      <c r="C47" s="22">
        <f>'ATTACHMENT A Adj State Owes '!E47</f>
        <v>0</v>
      </c>
      <c r="D47" s="61">
        <f t="shared" si="0"/>
        <v>0</v>
      </c>
      <c r="F47" s="11"/>
    </row>
    <row r="48" spans="1:6" x14ac:dyDescent="0.2">
      <c r="A48" s="3" t="s">
        <v>47</v>
      </c>
      <c r="B48" s="65">
        <v>4378622</v>
      </c>
      <c r="C48" s="22">
        <f>'ATTACHMENT A Adj State Owes '!E48</f>
        <v>0</v>
      </c>
      <c r="D48" s="61">
        <f t="shared" si="0"/>
        <v>4378622</v>
      </c>
      <c r="F48" s="11"/>
    </row>
    <row r="49" spans="1:6" x14ac:dyDescent="0.2">
      <c r="A49" s="3" t="s">
        <v>27</v>
      </c>
      <c r="B49" s="65">
        <v>9640</v>
      </c>
      <c r="C49" s="22">
        <f>'ATTACHMENT A Adj State Owes '!E49</f>
        <v>1942</v>
      </c>
      <c r="D49" s="61">
        <f t="shared" si="0"/>
        <v>7698</v>
      </c>
      <c r="F49" s="11"/>
    </row>
    <row r="50" spans="1:6" x14ac:dyDescent="0.2">
      <c r="A50" s="3" t="s">
        <v>28</v>
      </c>
      <c r="B50" s="65">
        <v>15107</v>
      </c>
      <c r="C50" s="22">
        <f>'ATTACHMENT A Adj State Owes '!E50</f>
        <v>24</v>
      </c>
      <c r="D50" s="61">
        <f t="shared" si="0"/>
        <v>15083</v>
      </c>
      <c r="F50" s="11"/>
    </row>
    <row r="51" spans="1:6" x14ac:dyDescent="0.2">
      <c r="A51" s="3" t="s">
        <v>29</v>
      </c>
      <c r="B51" s="65">
        <v>6907</v>
      </c>
      <c r="C51" s="22">
        <f>'ATTACHMENT A Adj State Owes '!E51</f>
        <v>212</v>
      </c>
      <c r="D51" s="61">
        <f t="shared" si="0"/>
        <v>6695</v>
      </c>
      <c r="F51" s="11"/>
    </row>
    <row r="52" spans="1:6" x14ac:dyDescent="0.2">
      <c r="A52" s="3" t="s">
        <v>30</v>
      </c>
      <c r="B52" s="65">
        <v>2478</v>
      </c>
      <c r="C52" s="22">
        <f>'ATTACHMENT A Adj State Owes '!E52</f>
        <v>393</v>
      </c>
      <c r="D52" s="61">
        <f t="shared" si="0"/>
        <v>2085</v>
      </c>
      <c r="F52" s="11"/>
    </row>
    <row r="53" spans="1:6" x14ac:dyDescent="0.2">
      <c r="A53" s="3" t="s">
        <v>31</v>
      </c>
      <c r="B53" s="65">
        <v>3698</v>
      </c>
      <c r="C53" s="22">
        <f>'ATTACHMENT A Adj State Owes '!E53</f>
        <v>91</v>
      </c>
      <c r="D53" s="61">
        <f t="shared" si="0"/>
        <v>3607</v>
      </c>
      <c r="F53" s="11"/>
    </row>
    <row r="54" spans="1:6" x14ac:dyDescent="0.2">
      <c r="A54" s="3" t="s">
        <v>48</v>
      </c>
      <c r="B54" s="65">
        <v>2078190</v>
      </c>
      <c r="C54" s="22">
        <f>'ATTACHMENT A Adj State Owes '!E54</f>
        <v>0</v>
      </c>
      <c r="D54" s="61">
        <f t="shared" si="0"/>
        <v>2078190</v>
      </c>
      <c r="F54" s="11"/>
    </row>
    <row r="55" spans="1:6" x14ac:dyDescent="0.2">
      <c r="A55" s="3" t="s">
        <v>49</v>
      </c>
      <c r="B55" s="65">
        <v>1190453</v>
      </c>
      <c r="C55" s="22">
        <f>'ATTACHMENT A Adj State Owes '!E55</f>
        <v>0</v>
      </c>
      <c r="D55" s="61">
        <f t="shared" si="0"/>
        <v>1190453</v>
      </c>
      <c r="F55" s="11"/>
    </row>
    <row r="56" spans="1:6" x14ac:dyDescent="0.2">
      <c r="A56" s="32" t="s">
        <v>50</v>
      </c>
      <c r="B56" s="65">
        <v>4000269</v>
      </c>
      <c r="C56" s="22">
        <f>'ATTACHMENT A Adj State Owes '!E56</f>
        <v>0</v>
      </c>
      <c r="D56" s="61">
        <f t="shared" si="0"/>
        <v>4000269</v>
      </c>
      <c r="F56" s="11"/>
    </row>
    <row r="57" spans="1:6" x14ac:dyDescent="0.2">
      <c r="A57" s="9" t="s">
        <v>111</v>
      </c>
      <c r="B57" s="65">
        <v>1734819</v>
      </c>
      <c r="C57" s="22">
        <f>'ATTACHMENT A Adj State Owes '!E57</f>
        <v>0</v>
      </c>
      <c r="D57" s="61">
        <f t="shared" si="0"/>
        <v>1734819</v>
      </c>
      <c r="F57" s="11"/>
    </row>
    <row r="58" spans="1:6" ht="13.5" thickBot="1" x14ac:dyDescent="0.25">
      <c r="A58" s="16" t="s">
        <v>52</v>
      </c>
      <c r="B58" s="23">
        <f>SUM(B4:B57)</f>
        <v>98929514</v>
      </c>
      <c r="C58" s="23">
        <f>SUM(C4:C57)</f>
        <v>606763</v>
      </c>
      <c r="D58" s="64">
        <f>SUM(D4:D57)</f>
        <v>98322751</v>
      </c>
    </row>
    <row r="59" spans="1:6" ht="13.5" thickTop="1" x14ac:dyDescent="0.2">
      <c r="A59" s="83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2019 Disparity </vt:lpstr>
      <vt:lpstr>ATTACHMENT A Adj State Owes </vt:lpstr>
      <vt:lpstr>Attachment B Audited Local Adj.</vt:lpstr>
      <vt:lpstr>'2019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2020-03-02T17:30:13Z</dcterms:modified>
</cp:coreProperties>
</file>